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/>
  <mc:AlternateContent xmlns:mc="http://schemas.openxmlformats.org/markup-compatibility/2006">
    <mc:Choice Requires="x15">
      <x15ac:absPath xmlns:x15ac="http://schemas.microsoft.com/office/spreadsheetml/2010/11/ac" url="/Volumes/SIO 2/MGDS-Archiving/Logs/"/>
    </mc:Choice>
  </mc:AlternateContent>
  <xr:revisionPtr revIDLastSave="0" documentId="13_ncr:1_{E8DD9E20-E405-8A44-86C2-2F5D6B04B703}" xr6:coauthVersionLast="47" xr6:coauthVersionMax="47" xr10:uidLastSave="{00000000-0000-0000-0000-000000000000}"/>
  <bookViews>
    <workbookView xWindow="0" yWindow="760" windowWidth="32560" windowHeight="1908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42" i="1" l="1"/>
  <c r="AA42" i="1"/>
  <c r="AM41" i="1"/>
  <c r="AA41" i="1"/>
  <c r="AM40" i="1"/>
  <c r="AA40" i="1"/>
  <c r="AM39" i="1"/>
  <c r="AA39" i="1"/>
  <c r="AM38" i="1"/>
  <c r="AA38" i="1"/>
  <c r="AM37" i="1"/>
  <c r="AA37" i="1"/>
  <c r="AM36" i="1"/>
  <c r="AA36" i="1"/>
  <c r="AM35" i="1"/>
  <c r="AA35" i="1"/>
  <c r="AM34" i="1"/>
  <c r="AA34" i="1"/>
  <c r="AM33" i="1"/>
  <c r="AA33" i="1"/>
  <c r="AM32" i="1"/>
  <c r="AA32" i="1"/>
  <c r="AM31" i="1"/>
  <c r="AA31" i="1"/>
  <c r="AM30" i="1"/>
  <c r="AA30" i="1"/>
  <c r="AM29" i="1"/>
  <c r="AA29" i="1"/>
  <c r="AM28" i="1"/>
  <c r="AA28" i="1"/>
  <c r="AM27" i="1"/>
  <c r="AA27" i="1"/>
  <c r="AM26" i="1"/>
  <c r="AA26" i="1"/>
  <c r="AM25" i="1"/>
  <c r="AA25" i="1"/>
  <c r="AM24" i="1"/>
  <c r="AA24" i="1"/>
  <c r="AM23" i="1"/>
  <c r="AA23" i="1"/>
  <c r="AM22" i="1"/>
  <c r="AA22" i="1"/>
  <c r="AM21" i="1"/>
  <c r="AA21" i="1"/>
  <c r="AM20" i="1"/>
  <c r="AA20" i="1"/>
  <c r="AM19" i="1"/>
  <c r="AA19" i="1"/>
  <c r="AM18" i="1"/>
  <c r="AA18" i="1"/>
  <c r="AM17" i="1"/>
  <c r="AA17" i="1"/>
  <c r="AM16" i="1"/>
  <c r="AA16" i="1"/>
  <c r="AM15" i="1"/>
  <c r="AA15" i="1"/>
  <c r="AM14" i="1"/>
  <c r="AA14" i="1"/>
  <c r="AM13" i="1"/>
  <c r="AA13" i="1"/>
  <c r="AM12" i="1"/>
  <c r="AA12" i="1"/>
  <c r="AM11" i="1"/>
  <c r="AA11" i="1"/>
  <c r="AM10" i="1"/>
  <c r="AA10" i="1"/>
  <c r="AM9" i="1"/>
  <c r="AA9" i="1"/>
  <c r="AM8" i="1"/>
  <c r="AA8" i="1"/>
  <c r="AM7" i="1"/>
  <c r="AA7" i="1"/>
  <c r="AM6" i="1"/>
  <c r="AA6" i="1"/>
  <c r="AM5" i="1"/>
  <c r="AA5" i="1"/>
  <c r="AM4" i="1"/>
  <c r="AA4" i="1"/>
  <c r="AM3" i="1"/>
  <c r="AA3" i="1"/>
</calcChain>
</file>

<file path=xl/sharedStrings.xml><?xml version="1.0" encoding="utf-8"?>
<sst xmlns="http://schemas.openxmlformats.org/spreadsheetml/2006/main" count="125" uniqueCount="124">
  <si>
    <t>Table 1</t>
  </si>
  <si>
    <t>Site ID</t>
  </si>
  <si>
    <t>Site #</t>
  </si>
  <si>
    <t>Instrument #</t>
  </si>
  <si>
    <t>Instrument Name</t>
  </si>
  <si>
    <t>Synch with GPS Date</t>
  </si>
  <si>
    <t>Synch with GPS Time</t>
  </si>
  <si>
    <t>Tag</t>
  </si>
  <si>
    <t>Wake Up Date</t>
  </si>
  <si>
    <t>Julian Day</t>
  </si>
  <si>
    <t>Wake Up Time</t>
  </si>
  <si>
    <t>Shift D (month/day/year | hour/min/sec)</t>
  </si>
  <si>
    <t>Time Tag</t>
  </si>
  <si>
    <t>Clock Drift (nanoseconds/seconds)</t>
  </si>
  <si>
    <t>Lat Deploy</t>
  </si>
  <si>
    <t>Long Deploy</t>
  </si>
  <si>
    <t>Depth Deploy (m)</t>
  </si>
  <si>
    <t>Lat Naved</t>
  </si>
  <si>
    <t>Lon Naved</t>
  </si>
  <si>
    <t>Depth Naved</t>
  </si>
  <si>
    <t>Std Northing</t>
  </si>
  <si>
    <t>Std Easting</t>
  </si>
  <si>
    <t>Std Depth</t>
  </si>
  <si>
    <t>Heading (Geomagnetic North)</t>
  </si>
  <si>
    <t>Declination</t>
  </si>
  <si>
    <t>Geographic North</t>
  </si>
  <si>
    <t>Pitch</t>
  </si>
  <si>
    <t>Roll</t>
  </si>
  <si>
    <t>Notes</t>
  </si>
  <si>
    <t>GTF-01</t>
  </si>
  <si>
    <t>COCKY</t>
  </si>
  <si>
    <t>Not nav’ed</t>
  </si>
  <si>
    <t>GTF-02</t>
  </si>
  <si>
    <t>DUGITE</t>
  </si>
  <si>
    <t>GTF-03</t>
  </si>
  <si>
    <t>MAGPIE</t>
  </si>
  <si>
    <t>GTF1-01</t>
  </si>
  <si>
    <t>CURRAWONG</t>
  </si>
  <si>
    <t>GTF1-02</t>
  </si>
  <si>
    <t>CORELLA</t>
  </si>
  <si>
    <t>GTF1-03</t>
  </si>
  <si>
    <t>MOZZIE</t>
  </si>
  <si>
    <t>GTF1-04</t>
  </si>
  <si>
    <t>MARRON</t>
  </si>
  <si>
    <t>GTF1-05</t>
  </si>
  <si>
    <t>STINGRAY</t>
  </si>
  <si>
    <t>GTF1-06</t>
  </si>
  <si>
    <t>GLIDER</t>
  </si>
  <si>
    <t>GTF1-07</t>
  </si>
  <si>
    <t>GOANNA</t>
  </si>
  <si>
    <t>GTF1-08</t>
  </si>
  <si>
    <t>MANTIS</t>
  </si>
  <si>
    <t>GTF1-09</t>
  </si>
  <si>
    <t>RABBIT</t>
  </si>
  <si>
    <t>GTF1-10</t>
  </si>
  <si>
    <t>YABBY</t>
  </si>
  <si>
    <t>GTF2-01</t>
  </si>
  <si>
    <t>GALAH</t>
  </si>
  <si>
    <t>GTF2-02</t>
  </si>
  <si>
    <t>REDBACK</t>
  </si>
  <si>
    <t>GTF2-03</t>
  </si>
  <si>
    <t>KOALA</t>
  </si>
  <si>
    <t>GTF2-04</t>
  </si>
  <si>
    <t>DEVIL</t>
  </si>
  <si>
    <t>Very  pronounced bands of energy in mags (some visible in electrics, too)</t>
  </si>
  <si>
    <t>GTF2-05</t>
  </si>
  <si>
    <t>QUINDAL</t>
  </si>
  <si>
    <t>GTF2-06</t>
  </si>
  <si>
    <t>ROSELLA</t>
  </si>
  <si>
    <t>Noisy channel 3 (possibly unusable)</t>
  </si>
  <si>
    <t>GTF3-01</t>
  </si>
  <si>
    <t>BUNYIP</t>
  </si>
  <si>
    <t>GTF3-02</t>
  </si>
  <si>
    <t>BILBY</t>
  </si>
  <si>
    <t>GTF3-03</t>
  </si>
  <si>
    <t>EMU</t>
  </si>
  <si>
    <t>GTF3-04</t>
  </si>
  <si>
    <t>LERP</t>
  </si>
  <si>
    <t>GTF3-05</t>
  </si>
  <si>
    <t>WALLABY</t>
  </si>
  <si>
    <t>GTF3-06</t>
  </si>
  <si>
    <t>POSSUM</t>
  </si>
  <si>
    <t>GTF4-01</t>
  </si>
  <si>
    <t>QUOLL</t>
  </si>
  <si>
    <t>Bad Ch 4 :( after ~2.5 days</t>
  </si>
  <si>
    <t>GTF4-02</t>
  </si>
  <si>
    <t>CAMEL</t>
  </si>
  <si>
    <t>GTF4-03</t>
  </si>
  <si>
    <t>ROO</t>
  </si>
  <si>
    <t>N/A</t>
  </si>
  <si>
    <t>GTF4-04</t>
  </si>
  <si>
    <t>LORRIE</t>
  </si>
  <si>
    <t>GTF4-05</t>
  </si>
  <si>
    <t>BOGONG</t>
  </si>
  <si>
    <t>GTF4-06</t>
  </si>
  <si>
    <t>CUSCUS</t>
  </si>
  <si>
    <t>GTF4-07</t>
  </si>
  <si>
    <t>OCCIE</t>
  </si>
  <si>
    <t>GTF4-08</t>
  </si>
  <si>
    <t>BULLANT</t>
  </si>
  <si>
    <t>GTF4-09</t>
  </si>
  <si>
    <t>IBIS</t>
  </si>
  <si>
    <t>Bad Ch 3 :(</t>
  </si>
  <si>
    <t>GTF5-01</t>
  </si>
  <si>
    <t>SKINK</t>
  </si>
  <si>
    <t>Strong energy on Ch1 (mags)…b/c of abyssal hills?</t>
  </si>
  <si>
    <t>GTF5-02</t>
  </si>
  <si>
    <t>BUDGIE</t>
  </si>
  <si>
    <t>GTF5-03</t>
  </si>
  <si>
    <t>KOOKA</t>
  </si>
  <si>
    <t>GTF5-04</t>
  </si>
  <si>
    <t>PENGUIN</t>
  </si>
  <si>
    <t>GTF5-05</t>
  </si>
  <si>
    <t>BRUMBY</t>
  </si>
  <si>
    <t>GTF5-06</t>
  </si>
  <si>
    <t>TAIPAN</t>
  </si>
  <si>
    <t>Compass N may be 10˚S of mount (this was the note on the checkout sheet, but tbh it looked correct upon recovery)</t>
  </si>
  <si>
    <t xml:space="preserve">Ch 2 looks very noisy </t>
  </si>
  <si>
    <t>Strange noise…? on Ch4 (we can process through it)</t>
  </si>
  <si>
    <t>Not the cleanest looking mags</t>
  </si>
  <si>
    <t xml:space="preserve">Ch 1 :( </t>
  </si>
  <si>
    <t>Compass battery died (no heading, pitch, roll info); lots of weird energy on Ch4;</t>
  </si>
  <si>
    <t>Not producing good .zmm for some reason. Still not looking usable possibly b/c of Ch2
The problem is the H channels are swapped! At least that’s one of the problems….</t>
  </si>
  <si>
    <t>Not nav’ed; Logger reset when limo was plugged in, so the time tag for data dump might be incorrect; Compass heading changed a lot during the recording time.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</si>
</sst>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color indexed="8"/>
      <name val="Helvetica Neue"/>
    </font>
    <font>
      <sz val="12"/>
      <color indexed="8"/>
      <name val="Helvetica Neue"/>
    </font>
    <font>
      <b/>
      <sz val="10"/>
      <color indexed="9"/>
      <name val="Helvetica Neue"/>
    </font>
    <font>
      <b/>
      <sz val="10"/>
      <color indexed="10"/>
      <name val="Helvetica Neue"/>
    </font>
    <font>
      <sz val="10"/>
      <color indexed="8"/>
      <name val="Helvetica Neue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</fills>
  <borders count="8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2"/>
      </bottom>
      <diagonal/>
    </border>
    <border>
      <left style="thin">
        <color indexed="11"/>
      </left>
      <right style="thin">
        <color indexed="12"/>
      </right>
      <top style="thin">
        <color indexed="12"/>
      </top>
      <bottom style="thin">
        <color indexed="11"/>
      </bottom>
      <diagonal/>
    </border>
    <border>
      <left style="thin">
        <color indexed="12"/>
      </left>
      <right style="thin">
        <color indexed="11"/>
      </right>
      <top style="thin">
        <color indexed="12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2"/>
      </top>
      <bottom style="thin">
        <color indexed="11"/>
      </bottom>
      <diagonal/>
    </border>
    <border>
      <left style="thin">
        <color indexed="11"/>
      </left>
      <right style="thin">
        <color indexed="12"/>
      </right>
      <top style="thin">
        <color indexed="11"/>
      </top>
      <bottom style="thin">
        <color indexed="11"/>
      </bottom>
      <diagonal/>
    </border>
    <border>
      <left style="thin">
        <color indexed="12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57">
    <xf numFmtId="0" fontId="0" fillId="0" borderId="0" xfId="0">
      <alignment vertical="top" wrapText="1"/>
    </xf>
    <xf numFmtId="0" fontId="0" fillId="0" borderId="0" xfId="0" applyNumberFormat="1">
      <alignment vertical="top" wrapText="1"/>
    </xf>
    <xf numFmtId="49" fontId="2" fillId="2" borderId="1" xfId="0" applyNumberFormat="1" applyFont="1" applyFill="1" applyBorder="1">
      <alignment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49" fontId="3" fillId="3" borderId="2" xfId="0" applyNumberFormat="1" applyFont="1" applyFill="1" applyBorder="1">
      <alignment vertical="top" wrapText="1"/>
    </xf>
    <xf numFmtId="0" fontId="0" fillId="3" borderId="3" xfId="0" applyNumberFormat="1" applyFill="1" applyBorder="1">
      <alignment vertical="top" wrapText="1"/>
    </xf>
    <xf numFmtId="0" fontId="0" fillId="3" borderId="4" xfId="0" applyNumberFormat="1" applyFill="1" applyBorder="1">
      <alignment vertical="top" wrapText="1"/>
    </xf>
    <xf numFmtId="49" fontId="0" fillId="3" borderId="4" xfId="0" applyNumberFormat="1" applyFill="1" applyBorder="1">
      <alignment vertical="top" wrapText="1"/>
    </xf>
    <xf numFmtId="0" fontId="0" fillId="3" borderId="4" xfId="0" applyNumberFormat="1" applyFill="1" applyBorder="1" applyAlignment="1">
      <alignment horizontal="center" vertical="top" wrapText="1"/>
    </xf>
    <xf numFmtId="0" fontId="0" fillId="3" borderId="4" xfId="0" applyFill="1" applyBorder="1">
      <alignment vertical="top" wrapText="1"/>
    </xf>
    <xf numFmtId="49" fontId="3" fillId="3" borderId="5" xfId="0" applyNumberFormat="1" applyFont="1" applyFill="1" applyBorder="1">
      <alignment vertical="top" wrapText="1"/>
    </xf>
    <xf numFmtId="0" fontId="0" fillId="4" borderId="6" xfId="0" applyNumberFormat="1" applyFill="1" applyBorder="1">
      <alignment vertical="top" wrapText="1"/>
    </xf>
    <xf numFmtId="0" fontId="0" fillId="4" borderId="7" xfId="0" applyNumberFormat="1" applyFill="1" applyBorder="1">
      <alignment vertical="top" wrapText="1"/>
    </xf>
    <xf numFmtId="49" fontId="0" fillId="4" borderId="7" xfId="0" applyNumberFormat="1" applyFill="1" applyBorder="1">
      <alignment vertical="top" wrapText="1"/>
    </xf>
    <xf numFmtId="0" fontId="0" fillId="4" borderId="7" xfId="0" applyNumberFormat="1" applyFill="1" applyBorder="1" applyAlignment="1">
      <alignment horizontal="center" vertical="top" wrapText="1"/>
    </xf>
    <xf numFmtId="164" fontId="0" fillId="4" borderId="7" xfId="0" applyNumberFormat="1" applyFill="1" applyBorder="1">
      <alignment vertical="top" wrapText="1"/>
    </xf>
    <xf numFmtId="0" fontId="0" fillId="4" borderId="7" xfId="0" applyFill="1" applyBorder="1">
      <alignment vertical="top" wrapText="1"/>
    </xf>
    <xf numFmtId="0" fontId="0" fillId="3" borderId="6" xfId="0" applyNumberFormat="1" applyFill="1" applyBorder="1">
      <alignment vertical="top" wrapText="1"/>
    </xf>
    <xf numFmtId="0" fontId="0" fillId="3" borderId="7" xfId="0" applyNumberFormat="1" applyFill="1" applyBorder="1">
      <alignment vertical="top" wrapText="1"/>
    </xf>
    <xf numFmtId="49" fontId="0" fillId="3" borderId="7" xfId="0" applyNumberFormat="1" applyFill="1" applyBorder="1">
      <alignment vertical="top" wrapText="1"/>
    </xf>
    <xf numFmtId="0" fontId="0" fillId="3" borderId="7" xfId="0" applyNumberFormat="1" applyFill="1" applyBorder="1" applyAlignment="1">
      <alignment horizontal="center" vertical="top" wrapText="1"/>
    </xf>
    <xf numFmtId="0" fontId="0" fillId="3" borderId="7" xfId="0" applyFill="1" applyBorder="1">
      <alignment vertical="top" wrapText="1"/>
    </xf>
    <xf numFmtId="164" fontId="0" fillId="3" borderId="7" xfId="0" applyNumberFormat="1" applyFill="1" applyBorder="1">
      <alignment vertical="top" wrapText="1"/>
    </xf>
    <xf numFmtId="49" fontId="3" fillId="5" borderId="5" xfId="0" applyNumberFormat="1" applyFont="1" applyFill="1" applyBorder="1">
      <alignment vertical="top" wrapText="1"/>
    </xf>
    <xf numFmtId="0" fontId="0" fillId="5" borderId="6" xfId="0" applyNumberFormat="1" applyFill="1" applyBorder="1">
      <alignment vertical="top" wrapText="1"/>
    </xf>
    <xf numFmtId="0" fontId="0" fillId="5" borderId="7" xfId="0" applyNumberFormat="1" applyFill="1" applyBorder="1">
      <alignment vertical="top" wrapText="1"/>
    </xf>
    <xf numFmtId="49" fontId="0" fillId="5" borderId="7" xfId="0" applyNumberFormat="1" applyFill="1" applyBorder="1">
      <alignment vertical="top" wrapText="1"/>
    </xf>
    <xf numFmtId="0" fontId="0" fillId="5" borderId="7" xfId="0" applyNumberFormat="1" applyFill="1" applyBorder="1" applyAlignment="1">
      <alignment horizontal="center" vertical="top" wrapText="1"/>
    </xf>
    <xf numFmtId="164" fontId="0" fillId="5" borderId="7" xfId="0" applyNumberFormat="1" applyFill="1" applyBorder="1">
      <alignment vertical="top" wrapText="1"/>
    </xf>
    <xf numFmtId="49" fontId="3" fillId="6" borderId="5" xfId="0" applyNumberFormat="1" applyFont="1" applyFill="1" applyBorder="1">
      <alignment vertical="top" wrapText="1"/>
    </xf>
    <xf numFmtId="0" fontId="0" fillId="6" borderId="6" xfId="0" applyNumberFormat="1" applyFill="1" applyBorder="1">
      <alignment vertical="top" wrapText="1"/>
    </xf>
    <xf numFmtId="0" fontId="0" fillId="6" borderId="7" xfId="0" applyNumberFormat="1" applyFill="1" applyBorder="1">
      <alignment vertical="top" wrapText="1"/>
    </xf>
    <xf numFmtId="49" fontId="0" fillId="6" borderId="7" xfId="0" applyNumberFormat="1" applyFill="1" applyBorder="1">
      <alignment vertical="top" wrapText="1"/>
    </xf>
    <xf numFmtId="0" fontId="0" fillId="6" borderId="7" xfId="0" applyNumberFormat="1" applyFill="1" applyBorder="1" applyAlignment="1">
      <alignment horizontal="center" vertical="top" wrapText="1"/>
    </xf>
    <xf numFmtId="49" fontId="3" fillId="7" borderId="5" xfId="0" applyNumberFormat="1" applyFont="1" applyFill="1" applyBorder="1">
      <alignment vertical="top" wrapText="1"/>
    </xf>
    <xf numFmtId="0" fontId="0" fillId="7" borderId="6" xfId="0" applyNumberFormat="1" applyFill="1" applyBorder="1">
      <alignment vertical="top" wrapText="1"/>
    </xf>
    <xf numFmtId="0" fontId="0" fillId="7" borderId="7" xfId="0" applyNumberFormat="1" applyFill="1" applyBorder="1">
      <alignment vertical="top" wrapText="1"/>
    </xf>
    <xf numFmtId="49" fontId="0" fillId="7" borderId="7" xfId="0" applyNumberFormat="1" applyFill="1" applyBorder="1">
      <alignment vertical="top" wrapText="1"/>
    </xf>
    <xf numFmtId="0" fontId="0" fillId="7" borderId="7" xfId="0" applyNumberFormat="1" applyFill="1" applyBorder="1" applyAlignment="1">
      <alignment horizontal="center" vertical="top" wrapText="1"/>
    </xf>
    <xf numFmtId="164" fontId="0" fillId="7" borderId="7" xfId="0" applyNumberFormat="1" applyFill="1" applyBorder="1">
      <alignment vertical="top" wrapText="1"/>
    </xf>
    <xf numFmtId="49" fontId="3" fillId="8" borderId="5" xfId="0" applyNumberFormat="1" applyFont="1" applyFill="1" applyBorder="1">
      <alignment vertical="top" wrapText="1"/>
    </xf>
    <xf numFmtId="0" fontId="0" fillId="8" borderId="6" xfId="0" applyNumberFormat="1" applyFill="1" applyBorder="1">
      <alignment vertical="top" wrapText="1"/>
    </xf>
    <xf numFmtId="0" fontId="0" fillId="8" borderId="7" xfId="0" applyNumberFormat="1" applyFill="1" applyBorder="1">
      <alignment vertical="top" wrapText="1"/>
    </xf>
    <xf numFmtId="49" fontId="0" fillId="8" borderId="7" xfId="0" applyNumberFormat="1" applyFill="1" applyBorder="1">
      <alignment vertical="top" wrapText="1"/>
    </xf>
    <xf numFmtId="0" fontId="0" fillId="8" borderId="7" xfId="0" applyNumberFormat="1" applyFill="1" applyBorder="1" applyAlignment="1">
      <alignment horizontal="center" vertical="top" wrapText="1"/>
    </xf>
    <xf numFmtId="2" fontId="0" fillId="8" borderId="7" xfId="0" applyNumberFormat="1" applyFill="1" applyBorder="1">
      <alignment vertical="top" wrapText="1"/>
    </xf>
    <xf numFmtId="0" fontId="0" fillId="8" borderId="7" xfId="0" applyFill="1" applyBorder="1">
      <alignment vertical="top" wrapText="1"/>
    </xf>
    <xf numFmtId="164" fontId="0" fillId="6" borderId="7" xfId="0" applyNumberFormat="1" applyFill="1" applyBorder="1">
      <alignment vertical="top" wrapText="1"/>
    </xf>
    <xf numFmtId="0" fontId="1" fillId="0" borderId="0" xfId="0" applyFont="1" applyAlignment="1">
      <alignment horizontal="center" vertical="center"/>
    </xf>
    <xf numFmtId="49" fontId="2" fillId="2" borderId="1" xfId="0" applyNumberFormat="1" applyFont="1" applyFill="1" applyBorder="1">
      <alignment vertical="top" wrapText="1"/>
    </xf>
    <xf numFmtId="0" fontId="2" fillId="2" borderId="1" xfId="0" applyFont="1" applyFill="1" applyBorder="1">
      <alignment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49" fontId="4" fillId="4" borderId="7" xfId="0" applyNumberFormat="1" applyFont="1" applyFill="1" applyBorder="1">
      <alignment vertical="top" wrapText="1"/>
    </xf>
    <xf numFmtId="49" fontId="4" fillId="5" borderId="7" xfId="0" applyNumberFormat="1" applyFont="1" applyFill="1" applyBorder="1">
      <alignment vertical="top" wrapText="1"/>
    </xf>
    <xf numFmtId="49" fontId="4" fillId="6" borderId="7" xfId="0" applyNumberFormat="1" applyFont="1" applyFill="1" applyBorder="1">
      <alignment vertical="top" wrapText="1"/>
    </xf>
    <xf numFmtId="49" fontId="4" fillId="7" borderId="7" xfId="0" applyNumberFormat="1" applyFont="1" applyFill="1" applyBorder="1">
      <alignment vertical="top" wrapText="1"/>
    </xf>
    <xf numFmtId="49" fontId="4" fillId="8" borderId="7" xfId="0" applyNumberFormat="1" applyFont="1" applyFill="1" applyBorder="1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EFFFE"/>
      <rgbColor rgb="FF004C7F"/>
      <rgbColor rgb="FFBFBFBF"/>
      <rgbColor rgb="FF3F3F3F"/>
      <rgbColor rgb="FFECECEC"/>
      <rgbColor rgb="FFFEFB66"/>
      <rgbColor rgb="FFFF968C"/>
      <rgbColor rgb="FFED220B"/>
      <rgbColor rgb="FFF8BA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42"/>
  <sheetViews>
    <sheetView showGridLines="0" tabSelected="1" zoomScale="150" zoomScaleNormal="150" workbookViewId="0">
      <pane xSplit="1" ySplit="2" topLeftCell="AK3" activePane="bottomRight" state="frozen"/>
      <selection pane="topRight"/>
      <selection pane="bottomLeft"/>
      <selection pane="bottomRight" activeCell="AP4" sqref="AP4"/>
    </sheetView>
  </sheetViews>
  <sheetFormatPr baseColWidth="10" defaultColWidth="16.33203125" defaultRowHeight="20" customHeight="1" x14ac:dyDescent="0.15"/>
  <cols>
    <col min="1" max="1" width="8.1640625" style="1" customWidth="1"/>
    <col min="2" max="2" width="6" style="1" customWidth="1"/>
    <col min="3" max="3" width="11.5" style="1" customWidth="1"/>
    <col min="4" max="4" width="12.5" style="1" customWidth="1"/>
    <col min="5" max="5" width="4.1640625" style="1" customWidth="1"/>
    <col min="6" max="7" width="5.1640625" style="1" customWidth="1"/>
    <col min="8" max="8" width="6.6640625" style="1" customWidth="1"/>
    <col min="9" max="9" width="5.33203125" style="1" customWidth="1"/>
    <col min="10" max="10" width="4.33203125" style="1" customWidth="1"/>
    <col min="11" max="11" width="9.33203125" style="1" customWidth="1"/>
    <col min="12" max="12" width="4" style="1" customWidth="1"/>
    <col min="13" max="13" width="5.33203125" style="1" customWidth="1"/>
    <col min="14" max="14" width="4.83203125" style="1" customWidth="1"/>
    <col min="15" max="15" width="6.33203125" style="1" customWidth="1"/>
    <col min="16" max="16" width="3.6640625" style="1" customWidth="1"/>
    <col min="17" max="17" width="5" style="1" customWidth="1"/>
    <col min="18" max="18" width="3.6640625" style="1" customWidth="1"/>
    <col min="19" max="19" width="3.83203125" style="1" customWidth="1"/>
    <col min="20" max="21" width="3.33203125" style="1" customWidth="1"/>
    <col min="22" max="22" width="4.5" style="1" customWidth="1"/>
    <col min="23" max="24" width="3.33203125" style="1" customWidth="1"/>
    <col min="25" max="25" width="6.6640625" style="1" customWidth="1"/>
    <col min="26" max="26" width="10" style="1" customWidth="1"/>
    <col min="27" max="27" width="17.5" style="1" customWidth="1"/>
    <col min="28" max="28" width="10" style="1" customWidth="1"/>
    <col min="29" max="29" width="11.5" style="1" customWidth="1"/>
    <col min="30" max="30" width="10.83203125" style="1" customWidth="1"/>
    <col min="31" max="31" width="9.5" style="1" customWidth="1"/>
    <col min="32" max="32" width="10" style="1" customWidth="1"/>
    <col min="33" max="33" width="16.33203125" style="1" customWidth="1"/>
    <col min="34" max="34" width="8.6640625" style="1" customWidth="1"/>
    <col min="35" max="35" width="8.5" style="1" customWidth="1"/>
    <col min="36" max="36" width="8" style="1" customWidth="1"/>
    <col min="37" max="37" width="13" style="1" customWidth="1"/>
    <col min="38" max="38" width="10.5" style="1" customWidth="1"/>
    <col min="39" max="39" width="12.1640625" style="1" customWidth="1"/>
    <col min="40" max="40" width="5.5" style="1" customWidth="1"/>
    <col min="41" max="41" width="7" style="1" customWidth="1"/>
    <col min="42" max="42" width="108.83203125" style="1" customWidth="1"/>
    <col min="43" max="43" width="16.33203125" style="1" customWidth="1"/>
    <col min="44" max="16384" width="16.33203125" style="1"/>
  </cols>
  <sheetData>
    <row r="1" spans="1:42" ht="27.75" customHeight="1" x14ac:dyDescent="0.1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</row>
    <row r="2" spans="1:42" ht="44.25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49" t="s">
        <v>5</v>
      </c>
      <c r="F2" s="50"/>
      <c r="G2" s="50"/>
      <c r="H2" s="49" t="s">
        <v>6</v>
      </c>
      <c r="I2" s="50"/>
      <c r="J2" s="50"/>
      <c r="K2" s="2" t="s">
        <v>7</v>
      </c>
      <c r="L2" s="51" t="s">
        <v>8</v>
      </c>
      <c r="M2" s="50"/>
      <c r="N2" s="50"/>
      <c r="O2" s="3" t="s">
        <v>9</v>
      </c>
      <c r="P2" s="51" t="s">
        <v>10</v>
      </c>
      <c r="Q2" s="50"/>
      <c r="R2" s="50"/>
      <c r="S2" s="51" t="s">
        <v>11</v>
      </c>
      <c r="T2" s="50"/>
      <c r="U2" s="50"/>
      <c r="V2" s="50"/>
      <c r="W2" s="50"/>
      <c r="X2" s="50"/>
      <c r="Y2" s="3" t="s">
        <v>9</v>
      </c>
      <c r="Z2" s="3" t="s">
        <v>12</v>
      </c>
      <c r="AA2" s="3" t="s">
        <v>13</v>
      </c>
      <c r="AB2" s="2" t="s">
        <v>14</v>
      </c>
      <c r="AC2" s="2" t="s">
        <v>15</v>
      </c>
      <c r="AD2" s="2" t="s">
        <v>16</v>
      </c>
      <c r="AE2" s="2" t="s">
        <v>17</v>
      </c>
      <c r="AF2" s="2" t="s">
        <v>18</v>
      </c>
      <c r="AG2" s="2" t="s">
        <v>19</v>
      </c>
      <c r="AH2" s="2" t="s">
        <v>20</v>
      </c>
      <c r="AI2" s="2" t="s">
        <v>21</v>
      </c>
      <c r="AJ2" s="2" t="s">
        <v>22</v>
      </c>
      <c r="AK2" s="2" t="s">
        <v>23</v>
      </c>
      <c r="AL2" s="2" t="s">
        <v>24</v>
      </c>
      <c r="AM2" s="2" t="s">
        <v>25</v>
      </c>
      <c r="AN2" s="2" t="s">
        <v>26</v>
      </c>
      <c r="AO2" s="2" t="s">
        <v>27</v>
      </c>
      <c r="AP2" s="2" t="s">
        <v>28</v>
      </c>
    </row>
    <row r="3" spans="1:42" ht="14" x14ac:dyDescent="0.15">
      <c r="A3" s="4" t="s">
        <v>29</v>
      </c>
      <c r="B3" s="5">
        <v>22</v>
      </c>
      <c r="C3" s="6">
        <v>41</v>
      </c>
      <c r="D3" s="7" t="s">
        <v>30</v>
      </c>
      <c r="E3" s="6">
        <v>1</v>
      </c>
      <c r="F3" s="6">
        <v>25</v>
      </c>
      <c r="G3" s="6">
        <v>22</v>
      </c>
      <c r="H3" s="6">
        <v>11</v>
      </c>
      <c r="I3" s="6">
        <v>38</v>
      </c>
      <c r="J3" s="6">
        <v>0</v>
      </c>
      <c r="K3" s="6">
        <v>2.273E-4</v>
      </c>
      <c r="L3" s="6">
        <v>1</v>
      </c>
      <c r="M3" s="6">
        <v>25</v>
      </c>
      <c r="N3" s="6">
        <v>22</v>
      </c>
      <c r="O3" s="8">
        <v>25</v>
      </c>
      <c r="P3" s="6">
        <v>13</v>
      </c>
      <c r="Q3" s="6">
        <v>0</v>
      </c>
      <c r="R3" s="6">
        <v>0</v>
      </c>
      <c r="S3" s="6">
        <v>2</v>
      </c>
      <c r="T3" s="6">
        <v>23</v>
      </c>
      <c r="U3" s="6">
        <v>22</v>
      </c>
      <c r="V3" s="6">
        <v>1</v>
      </c>
      <c r="W3" s="6">
        <v>34</v>
      </c>
      <c r="X3" s="6">
        <v>40</v>
      </c>
      <c r="Y3" s="8">
        <v>54</v>
      </c>
      <c r="Z3" s="6">
        <v>0.96768430000000005</v>
      </c>
      <c r="AA3" s="6">
        <f>10^9*(K3-(1-Z3))/((Y3-F3)*24*60*60+(V3-H3)*60*60+(W3-I3)*60+X3)</f>
        <v>-12.994411597958997</v>
      </c>
      <c r="AB3" s="6">
        <v>-3.9394999999999998</v>
      </c>
      <c r="AC3" s="6">
        <v>-105.8415</v>
      </c>
      <c r="AD3" s="6">
        <v>3424</v>
      </c>
      <c r="AE3" s="6">
        <v>-3.9394999999999998</v>
      </c>
      <c r="AF3" s="6">
        <v>-105.8415</v>
      </c>
      <c r="AG3" s="6">
        <v>3424</v>
      </c>
      <c r="AH3" s="9"/>
      <c r="AI3" s="9"/>
      <c r="AJ3" s="9"/>
      <c r="AK3" s="6">
        <v>272.5</v>
      </c>
      <c r="AL3" s="6">
        <v>7.85</v>
      </c>
      <c r="AM3" s="6">
        <f t="shared" ref="AM3:AM13" si="0">AK3+AL3</f>
        <v>280.35000000000002</v>
      </c>
      <c r="AN3" s="6">
        <v>3.2</v>
      </c>
      <c r="AO3" s="6">
        <v>1.5</v>
      </c>
      <c r="AP3" s="7" t="s">
        <v>31</v>
      </c>
    </row>
    <row r="4" spans="1:42" ht="28" x14ac:dyDescent="0.15">
      <c r="A4" s="10" t="s">
        <v>32</v>
      </c>
      <c r="B4" s="11">
        <v>23</v>
      </c>
      <c r="C4" s="12">
        <v>26</v>
      </c>
      <c r="D4" s="13" t="s">
        <v>33</v>
      </c>
      <c r="E4" s="12">
        <v>1</v>
      </c>
      <c r="F4" s="12">
        <v>25</v>
      </c>
      <c r="G4" s="12">
        <v>22</v>
      </c>
      <c r="H4" s="12">
        <v>12</v>
      </c>
      <c r="I4" s="12">
        <v>0</v>
      </c>
      <c r="J4" s="12">
        <v>0</v>
      </c>
      <c r="K4" s="12">
        <v>2.3120000000000001E-4</v>
      </c>
      <c r="L4" s="12">
        <v>1</v>
      </c>
      <c r="M4" s="12">
        <v>25</v>
      </c>
      <c r="N4" s="12">
        <v>22</v>
      </c>
      <c r="O4" s="14">
        <v>25</v>
      </c>
      <c r="P4" s="12">
        <v>14</v>
      </c>
      <c r="Q4" s="12">
        <v>0</v>
      </c>
      <c r="R4" s="12">
        <v>0</v>
      </c>
      <c r="S4" s="12">
        <v>2</v>
      </c>
      <c r="T4" s="12">
        <v>22</v>
      </c>
      <c r="U4" s="12">
        <v>22</v>
      </c>
      <c r="V4" s="12">
        <v>21</v>
      </c>
      <c r="W4" s="12">
        <v>21</v>
      </c>
      <c r="X4" s="12">
        <v>57</v>
      </c>
      <c r="Y4" s="14">
        <v>53</v>
      </c>
      <c r="Z4" s="12">
        <v>0.85785160000000005</v>
      </c>
      <c r="AA4" s="12">
        <f>10^9*(K4-(1-Z4))/((Y4-F4)*24*60*60+(V4-H4)*60*60+(W4-I4)*60+X4)</f>
        <v>-57.85650309407125</v>
      </c>
      <c r="AB4" s="12">
        <v>-4.2199</v>
      </c>
      <c r="AC4" s="12">
        <v>-105.90049999999999</v>
      </c>
      <c r="AD4" s="15">
        <v>3305.9</v>
      </c>
      <c r="AE4" s="12">
        <v>-4.2199</v>
      </c>
      <c r="AF4" s="12">
        <v>-105.90049999999999</v>
      </c>
      <c r="AG4" s="12">
        <v>3305.9</v>
      </c>
      <c r="AH4" s="16"/>
      <c r="AI4" s="16"/>
      <c r="AJ4" s="16"/>
      <c r="AK4" s="12">
        <v>153</v>
      </c>
      <c r="AL4" s="12">
        <v>7.9</v>
      </c>
      <c r="AM4" s="12">
        <f t="shared" si="0"/>
        <v>160.9</v>
      </c>
      <c r="AN4" s="12">
        <v>18.7</v>
      </c>
      <c r="AO4" s="12">
        <v>7.7</v>
      </c>
      <c r="AP4" s="52" t="s">
        <v>123</v>
      </c>
    </row>
    <row r="5" spans="1:42" ht="14" x14ac:dyDescent="0.15">
      <c r="A5" s="10" t="s">
        <v>34</v>
      </c>
      <c r="B5" s="17">
        <v>24</v>
      </c>
      <c r="C5" s="18">
        <v>14</v>
      </c>
      <c r="D5" s="19" t="s">
        <v>35</v>
      </c>
      <c r="E5" s="18">
        <v>1</v>
      </c>
      <c r="F5" s="18">
        <v>25</v>
      </c>
      <c r="G5" s="18">
        <v>22</v>
      </c>
      <c r="H5" s="18">
        <v>12</v>
      </c>
      <c r="I5" s="18">
        <v>32</v>
      </c>
      <c r="J5" s="18">
        <v>0</v>
      </c>
      <c r="K5" s="18">
        <v>2.243E-4</v>
      </c>
      <c r="L5" s="18">
        <v>1</v>
      </c>
      <c r="M5" s="18">
        <v>25</v>
      </c>
      <c r="N5" s="18">
        <v>22</v>
      </c>
      <c r="O5" s="20">
        <v>25</v>
      </c>
      <c r="P5" s="18">
        <v>14</v>
      </c>
      <c r="Q5" s="18">
        <v>0</v>
      </c>
      <c r="R5" s="18">
        <v>0</v>
      </c>
      <c r="S5" s="18">
        <v>2</v>
      </c>
      <c r="T5" s="18">
        <v>21</v>
      </c>
      <c r="U5" s="18">
        <v>22</v>
      </c>
      <c r="V5" s="18">
        <v>13</v>
      </c>
      <c r="W5" s="18">
        <v>45</v>
      </c>
      <c r="X5" s="18">
        <v>44</v>
      </c>
      <c r="Y5" s="20">
        <v>52</v>
      </c>
      <c r="Z5" s="18">
        <v>0.9723927</v>
      </c>
      <c r="AA5" s="18">
        <f>10^9*(K5-(1-Z5))/((Y5-F5)*24*60*60+(V5-H5)*60*60+(W5-I5)*60+X5)</f>
        <v>-11.716035775775023</v>
      </c>
      <c r="AB5" s="18">
        <v>-4.3746400000000003</v>
      </c>
      <c r="AC5" s="18">
        <v>-105.92558</v>
      </c>
      <c r="AD5" s="18">
        <v>3289</v>
      </c>
      <c r="AE5" s="18">
        <v>-4.3732899999999999</v>
      </c>
      <c r="AF5" s="18">
        <v>-105.92625</v>
      </c>
      <c r="AG5" s="18">
        <v>3336.1</v>
      </c>
      <c r="AH5" s="18">
        <v>0.35</v>
      </c>
      <c r="AI5" s="18">
        <v>0.75</v>
      </c>
      <c r="AJ5" s="18">
        <v>0.5</v>
      </c>
      <c r="AK5" s="18">
        <v>125.25</v>
      </c>
      <c r="AL5" s="18">
        <v>7.92</v>
      </c>
      <c r="AM5" s="18">
        <f t="shared" si="0"/>
        <v>133.16999999999999</v>
      </c>
      <c r="AN5" s="18">
        <v>3.5</v>
      </c>
      <c r="AO5" s="18">
        <v>-3.7</v>
      </c>
      <c r="AP5" s="21"/>
    </row>
    <row r="6" spans="1:42" ht="14" x14ac:dyDescent="0.15">
      <c r="A6" s="10" t="s">
        <v>36</v>
      </c>
      <c r="B6" s="11">
        <v>25</v>
      </c>
      <c r="C6" s="12">
        <v>42</v>
      </c>
      <c r="D6" s="13" t="s">
        <v>37</v>
      </c>
      <c r="E6" s="12">
        <v>1</v>
      </c>
      <c r="F6" s="12">
        <v>28</v>
      </c>
      <c r="G6" s="12">
        <v>22</v>
      </c>
      <c r="H6" s="12">
        <v>14</v>
      </c>
      <c r="I6" s="12">
        <v>15</v>
      </c>
      <c r="J6" s="12">
        <v>0</v>
      </c>
      <c r="K6" s="12">
        <v>2.2829999999999999E-4</v>
      </c>
      <c r="L6" s="12">
        <v>1</v>
      </c>
      <c r="M6" s="12">
        <v>28</v>
      </c>
      <c r="N6" s="12">
        <v>22</v>
      </c>
      <c r="O6" s="14">
        <v>28</v>
      </c>
      <c r="P6" s="12">
        <v>15</v>
      </c>
      <c r="Q6" s="12">
        <v>0</v>
      </c>
      <c r="R6" s="12">
        <v>0</v>
      </c>
      <c r="S6" s="12">
        <v>2</v>
      </c>
      <c r="T6" s="12">
        <v>12</v>
      </c>
      <c r="U6" s="12">
        <v>22</v>
      </c>
      <c r="V6" s="12">
        <v>14</v>
      </c>
      <c r="W6" s="12">
        <v>44</v>
      </c>
      <c r="X6" s="12">
        <v>18</v>
      </c>
      <c r="Y6" s="14">
        <v>43</v>
      </c>
      <c r="Z6" s="12">
        <v>0.33555469999999998</v>
      </c>
      <c r="AA6" s="12">
        <f>10^9*(Z6-K6)/((Y6-F6)*24*60*60+(V6-H6)*60*60+(W6-I6)*60+X6)</f>
        <v>258.38900627081472</v>
      </c>
      <c r="AB6" s="12">
        <v>-4.5561999999999996</v>
      </c>
      <c r="AC6" s="12">
        <v>-106.0021</v>
      </c>
      <c r="AD6" s="15">
        <v>3545.8</v>
      </c>
      <c r="AE6" s="12">
        <v>-4.5572800000000004</v>
      </c>
      <c r="AF6" s="12">
        <v>-106.00175</v>
      </c>
      <c r="AG6" s="12">
        <v>3541.4</v>
      </c>
      <c r="AH6" s="12">
        <v>1.7</v>
      </c>
      <c r="AI6" s="12">
        <v>0.55000000000000004</v>
      </c>
      <c r="AJ6" s="12">
        <v>0.15</v>
      </c>
      <c r="AK6" s="12">
        <v>79.3</v>
      </c>
      <c r="AL6" s="12">
        <v>7.97</v>
      </c>
      <c r="AM6" s="12">
        <f t="shared" si="0"/>
        <v>87.27</v>
      </c>
      <c r="AN6" s="12">
        <v>-0.5</v>
      </c>
      <c r="AO6" s="12">
        <v>-0.7</v>
      </c>
      <c r="AP6" s="52" t="s">
        <v>116</v>
      </c>
    </row>
    <row r="7" spans="1:42" ht="20" customHeight="1" x14ac:dyDescent="0.15">
      <c r="A7" s="10" t="s">
        <v>38</v>
      </c>
      <c r="B7" s="17">
        <v>26</v>
      </c>
      <c r="C7" s="18">
        <v>37</v>
      </c>
      <c r="D7" s="19" t="s">
        <v>39</v>
      </c>
      <c r="E7" s="18">
        <v>1</v>
      </c>
      <c r="F7" s="18">
        <v>28</v>
      </c>
      <c r="G7" s="18">
        <v>22</v>
      </c>
      <c r="H7" s="18">
        <v>13</v>
      </c>
      <c r="I7" s="18">
        <v>48</v>
      </c>
      <c r="J7" s="18">
        <v>0</v>
      </c>
      <c r="K7" s="18">
        <v>2.274E-4</v>
      </c>
      <c r="L7" s="18">
        <v>1</v>
      </c>
      <c r="M7" s="18">
        <v>28</v>
      </c>
      <c r="N7" s="18">
        <v>22</v>
      </c>
      <c r="O7" s="20">
        <v>28</v>
      </c>
      <c r="P7" s="18">
        <v>15</v>
      </c>
      <c r="Q7" s="18">
        <v>0</v>
      </c>
      <c r="R7" s="18">
        <v>0</v>
      </c>
      <c r="S7" s="18">
        <v>2</v>
      </c>
      <c r="T7" s="18">
        <v>12</v>
      </c>
      <c r="U7" s="18">
        <v>22</v>
      </c>
      <c r="V7" s="18">
        <v>14</v>
      </c>
      <c r="W7" s="18">
        <v>6</v>
      </c>
      <c r="X7" s="18">
        <v>52</v>
      </c>
      <c r="Y7" s="20">
        <v>43</v>
      </c>
      <c r="Z7" s="18">
        <v>2.3208199999999998E-2</v>
      </c>
      <c r="AA7" s="18">
        <f>10^9*(Z7-K7)/((Y7-F7)*24*60*60+(V7-H7)*60*60+(W7-I7)*60+X7)</f>
        <v>17.716624059848961</v>
      </c>
      <c r="AB7" s="18">
        <v>-4.5575999999999999</v>
      </c>
      <c r="AC7" s="18">
        <v>-105.9736</v>
      </c>
      <c r="AD7" s="22">
        <v>3661.8</v>
      </c>
      <c r="AE7" s="18">
        <v>-4.5602999999999998</v>
      </c>
      <c r="AF7" s="18">
        <v>-105.97365000000001</v>
      </c>
      <c r="AG7" s="18">
        <v>3703.8</v>
      </c>
      <c r="AH7" s="18">
        <v>0.85</v>
      </c>
      <c r="AI7" s="18">
        <v>0.55000000000000004</v>
      </c>
      <c r="AJ7" s="18">
        <v>0.1</v>
      </c>
      <c r="AK7" s="18">
        <v>303.8</v>
      </c>
      <c r="AL7" s="18">
        <v>7.96</v>
      </c>
      <c r="AM7" s="18">
        <f t="shared" si="0"/>
        <v>311.76</v>
      </c>
      <c r="AN7" s="18">
        <v>2.8</v>
      </c>
      <c r="AO7" s="18">
        <v>-1.9</v>
      </c>
      <c r="AP7" s="19"/>
    </row>
    <row r="8" spans="1:42" ht="14" x14ac:dyDescent="0.15">
      <c r="A8" s="23" t="s">
        <v>40</v>
      </c>
      <c r="B8" s="24">
        <v>27</v>
      </c>
      <c r="C8" s="25">
        <v>43</v>
      </c>
      <c r="D8" s="26" t="s">
        <v>41</v>
      </c>
      <c r="E8" s="25">
        <v>1</v>
      </c>
      <c r="F8" s="25">
        <v>28</v>
      </c>
      <c r="G8" s="25">
        <v>22</v>
      </c>
      <c r="H8" s="25">
        <v>12</v>
      </c>
      <c r="I8" s="25">
        <v>49</v>
      </c>
      <c r="J8" s="25">
        <v>0</v>
      </c>
      <c r="K8" s="25">
        <v>2.3670000000000001E-4</v>
      </c>
      <c r="L8" s="25">
        <v>1</v>
      </c>
      <c r="M8" s="25">
        <v>28</v>
      </c>
      <c r="N8" s="25">
        <v>22</v>
      </c>
      <c r="O8" s="27">
        <v>28</v>
      </c>
      <c r="P8" s="25">
        <v>14</v>
      </c>
      <c r="Q8" s="25">
        <v>0</v>
      </c>
      <c r="R8" s="25">
        <v>0</v>
      </c>
      <c r="S8" s="25">
        <v>2</v>
      </c>
      <c r="T8" s="25">
        <v>12</v>
      </c>
      <c r="U8" s="25">
        <v>22</v>
      </c>
      <c r="V8" s="25">
        <v>9</v>
      </c>
      <c r="W8" s="25">
        <v>56</v>
      </c>
      <c r="X8" s="25">
        <v>45</v>
      </c>
      <c r="Y8" s="27">
        <v>43</v>
      </c>
      <c r="Z8" s="25">
        <v>0.99803010000000003</v>
      </c>
      <c r="AA8" s="25">
        <f t="shared" ref="AA8:AA20" si="1">10^9*(K8-(1-Z8))/((Y8-F8)*24*60*60+(V8-H8)*60*60+(W8-I8)*60+X8)</f>
        <v>-1.3480961214624096</v>
      </c>
      <c r="AB8" s="25">
        <v>-4.5683999999999996</v>
      </c>
      <c r="AC8" s="25">
        <v>-105.9539</v>
      </c>
      <c r="AD8" s="28">
        <v>3671.7</v>
      </c>
      <c r="AE8" s="25">
        <v>-4.5690299999999997</v>
      </c>
      <c r="AF8" s="25">
        <v>-105.95319000000001</v>
      </c>
      <c r="AG8" s="25">
        <v>3648.9</v>
      </c>
      <c r="AH8" s="25">
        <v>0.5</v>
      </c>
      <c r="AI8" s="25">
        <v>0.55000000000000004</v>
      </c>
      <c r="AJ8" s="25">
        <v>0.05</v>
      </c>
      <c r="AK8" s="25">
        <v>118.2</v>
      </c>
      <c r="AL8" s="25">
        <v>7.96</v>
      </c>
      <c r="AM8" s="25">
        <f t="shared" si="0"/>
        <v>126.16</v>
      </c>
      <c r="AN8" s="25">
        <v>11.4</v>
      </c>
      <c r="AO8" s="25">
        <v>-17.7</v>
      </c>
      <c r="AP8" s="53"/>
    </row>
    <row r="9" spans="1:42" ht="20" customHeight="1" x14ac:dyDescent="0.15">
      <c r="A9" s="10" t="s">
        <v>42</v>
      </c>
      <c r="B9" s="17">
        <v>28</v>
      </c>
      <c r="C9" s="18">
        <v>53</v>
      </c>
      <c r="D9" s="19" t="s">
        <v>43</v>
      </c>
      <c r="E9" s="18">
        <v>1</v>
      </c>
      <c r="F9" s="18">
        <v>28</v>
      </c>
      <c r="G9" s="18">
        <v>22</v>
      </c>
      <c r="H9" s="18">
        <v>11</v>
      </c>
      <c r="I9" s="18">
        <v>51</v>
      </c>
      <c r="J9" s="18">
        <v>0</v>
      </c>
      <c r="K9" s="18">
        <v>2.2589999999999999E-4</v>
      </c>
      <c r="L9" s="18">
        <v>1</v>
      </c>
      <c r="M9" s="18">
        <v>28</v>
      </c>
      <c r="N9" s="18">
        <v>22</v>
      </c>
      <c r="O9" s="20">
        <v>28</v>
      </c>
      <c r="P9" s="18">
        <v>13</v>
      </c>
      <c r="Q9" s="18">
        <v>0</v>
      </c>
      <c r="R9" s="18">
        <v>0</v>
      </c>
      <c r="S9" s="18">
        <v>2</v>
      </c>
      <c r="T9" s="18">
        <v>15</v>
      </c>
      <c r="U9" s="18">
        <v>22</v>
      </c>
      <c r="V9" s="18">
        <v>20</v>
      </c>
      <c r="W9" s="18">
        <v>13</v>
      </c>
      <c r="X9" s="18">
        <v>0</v>
      </c>
      <c r="Y9" s="20">
        <v>46</v>
      </c>
      <c r="Z9" s="18">
        <v>0.88013870000000005</v>
      </c>
      <c r="AA9" s="18">
        <f t="shared" si="1"/>
        <v>-75.464511896651743</v>
      </c>
      <c r="AB9" s="18">
        <v>-4.5705999999999998</v>
      </c>
      <c r="AC9" s="18">
        <v>-105.9384</v>
      </c>
      <c r="AD9" s="22">
        <v>3686.3</v>
      </c>
      <c r="AE9" s="18">
        <v>-4.5708599999999997</v>
      </c>
      <c r="AF9" s="18">
        <v>-105.93768</v>
      </c>
      <c r="AG9" s="18">
        <v>3675.3</v>
      </c>
      <c r="AH9" s="18">
        <v>0.55000000000000004</v>
      </c>
      <c r="AI9" s="18">
        <v>0.9</v>
      </c>
      <c r="AJ9" s="18">
        <v>0.05</v>
      </c>
      <c r="AK9" s="18">
        <v>332.4</v>
      </c>
      <c r="AL9" s="18">
        <v>7.96</v>
      </c>
      <c r="AM9" s="18">
        <f t="shared" si="0"/>
        <v>340.35999999999996</v>
      </c>
      <c r="AN9" s="18">
        <v>-9.1</v>
      </c>
      <c r="AO9" s="18">
        <v>-1.9</v>
      </c>
      <c r="AP9" s="19"/>
    </row>
    <row r="10" spans="1:42" ht="14" x14ac:dyDescent="0.15">
      <c r="A10" s="10" t="s">
        <v>44</v>
      </c>
      <c r="B10" s="11">
        <v>29</v>
      </c>
      <c r="C10" s="12">
        <v>38</v>
      </c>
      <c r="D10" s="13" t="s">
        <v>45</v>
      </c>
      <c r="E10" s="12">
        <v>1</v>
      </c>
      <c r="F10" s="12">
        <v>26</v>
      </c>
      <c r="G10" s="12">
        <v>22</v>
      </c>
      <c r="H10" s="12">
        <v>18</v>
      </c>
      <c r="I10" s="12">
        <v>47</v>
      </c>
      <c r="J10" s="12">
        <v>0</v>
      </c>
      <c r="K10" s="12">
        <v>2.2809999999999999E-4</v>
      </c>
      <c r="L10" s="12">
        <v>1</v>
      </c>
      <c r="M10" s="12">
        <v>26</v>
      </c>
      <c r="N10" s="12">
        <v>22</v>
      </c>
      <c r="O10" s="14">
        <v>26</v>
      </c>
      <c r="P10" s="12">
        <v>20</v>
      </c>
      <c r="Q10" s="12">
        <v>0</v>
      </c>
      <c r="R10" s="12">
        <v>0</v>
      </c>
      <c r="S10" s="12">
        <v>2</v>
      </c>
      <c r="T10" s="12">
        <v>12</v>
      </c>
      <c r="U10" s="12">
        <v>22</v>
      </c>
      <c r="V10" s="12">
        <v>19</v>
      </c>
      <c r="W10" s="12">
        <v>33</v>
      </c>
      <c r="X10" s="12">
        <v>0</v>
      </c>
      <c r="Y10" s="14">
        <v>43</v>
      </c>
      <c r="Z10" s="12">
        <v>0.99168000999999995</v>
      </c>
      <c r="AA10" s="12">
        <f t="shared" si="1"/>
        <v>-5.4988515588899229</v>
      </c>
      <c r="AB10" s="12">
        <v>-4.5728</v>
      </c>
      <c r="AC10" s="12">
        <v>-105.9237</v>
      </c>
      <c r="AD10" s="12">
        <v>3374</v>
      </c>
      <c r="AE10" s="12">
        <v>-4.5728200000000001</v>
      </c>
      <c r="AF10" s="12">
        <v>-105.92337000000001</v>
      </c>
      <c r="AG10" s="12">
        <v>3644.4</v>
      </c>
      <c r="AH10" s="12">
        <v>0.9</v>
      </c>
      <c r="AI10" s="12">
        <v>0.6</v>
      </c>
      <c r="AJ10" s="12">
        <v>0.1</v>
      </c>
      <c r="AK10" s="12">
        <v>179</v>
      </c>
      <c r="AL10" s="12">
        <v>7.96</v>
      </c>
      <c r="AM10" s="12">
        <f t="shared" si="0"/>
        <v>186.96</v>
      </c>
      <c r="AN10" s="12">
        <v>20.7</v>
      </c>
      <c r="AO10" s="12">
        <v>11.4</v>
      </c>
      <c r="AP10" s="13"/>
    </row>
    <row r="11" spans="1:42" ht="20" customHeight="1" x14ac:dyDescent="0.15">
      <c r="A11" s="29" t="s">
        <v>46</v>
      </c>
      <c r="B11" s="30">
        <v>30</v>
      </c>
      <c r="C11" s="31">
        <v>8</v>
      </c>
      <c r="D11" s="32" t="s">
        <v>47</v>
      </c>
      <c r="E11" s="31">
        <v>1</v>
      </c>
      <c r="F11" s="31">
        <v>26</v>
      </c>
      <c r="G11" s="31">
        <v>22</v>
      </c>
      <c r="H11" s="31">
        <v>19</v>
      </c>
      <c r="I11" s="31">
        <v>13</v>
      </c>
      <c r="J11" s="31">
        <v>0</v>
      </c>
      <c r="K11" s="31">
        <v>2.264E-4</v>
      </c>
      <c r="L11" s="31">
        <v>1</v>
      </c>
      <c r="M11" s="31">
        <v>26</v>
      </c>
      <c r="N11" s="31">
        <v>22</v>
      </c>
      <c r="O11" s="33">
        <v>26</v>
      </c>
      <c r="P11" s="31">
        <v>21</v>
      </c>
      <c r="Q11" s="31">
        <v>0</v>
      </c>
      <c r="R11" s="31">
        <v>0</v>
      </c>
      <c r="S11" s="31">
        <v>2</v>
      </c>
      <c r="T11" s="31">
        <v>21</v>
      </c>
      <c r="U11" s="31">
        <v>22</v>
      </c>
      <c r="V11" s="31">
        <v>8</v>
      </c>
      <c r="W11" s="31">
        <v>29</v>
      </c>
      <c r="X11" s="31">
        <v>39</v>
      </c>
      <c r="Y11" s="33">
        <v>52</v>
      </c>
      <c r="Z11" s="31">
        <v>0.76877600000000001</v>
      </c>
      <c r="AA11" s="31">
        <f t="shared" si="1"/>
        <v>-104.62800282090897</v>
      </c>
      <c r="AB11" s="31">
        <v>-4.5743</v>
      </c>
      <c r="AC11" s="31">
        <v>-105.90519999999999</v>
      </c>
      <c r="AD11" s="31">
        <v>3374</v>
      </c>
      <c r="AE11" s="31">
        <v>-4.5745300000000002</v>
      </c>
      <c r="AF11" s="31">
        <v>-105.90474</v>
      </c>
      <c r="AG11" s="31">
        <v>3571.2</v>
      </c>
      <c r="AH11" s="31">
        <v>0.35</v>
      </c>
      <c r="AI11" s="31">
        <v>0.65</v>
      </c>
      <c r="AJ11" s="31">
        <v>0.05</v>
      </c>
      <c r="AK11" s="31">
        <v>90.65</v>
      </c>
      <c r="AL11" s="31">
        <v>7.96</v>
      </c>
      <c r="AM11" s="31">
        <f t="shared" si="0"/>
        <v>98.61</v>
      </c>
      <c r="AN11" s="31">
        <v>0</v>
      </c>
      <c r="AO11" s="31">
        <v>-32.15</v>
      </c>
      <c r="AP11" s="54" t="s">
        <v>117</v>
      </c>
    </row>
    <row r="12" spans="1:42" ht="14" x14ac:dyDescent="0.15">
      <c r="A12" s="10" t="s">
        <v>48</v>
      </c>
      <c r="B12" s="11">
        <v>31</v>
      </c>
      <c r="C12" s="12">
        <v>2</v>
      </c>
      <c r="D12" s="13" t="s">
        <v>49</v>
      </c>
      <c r="E12" s="12">
        <v>1</v>
      </c>
      <c r="F12" s="12">
        <v>26</v>
      </c>
      <c r="G12" s="12">
        <v>22</v>
      </c>
      <c r="H12" s="12">
        <v>19</v>
      </c>
      <c r="I12" s="12">
        <v>40</v>
      </c>
      <c r="J12" s="12">
        <v>0</v>
      </c>
      <c r="K12" s="12">
        <v>2.242E-4</v>
      </c>
      <c r="L12" s="12">
        <v>1</v>
      </c>
      <c r="M12" s="12">
        <v>26</v>
      </c>
      <c r="N12" s="12">
        <v>22</v>
      </c>
      <c r="O12" s="14">
        <v>26</v>
      </c>
      <c r="P12" s="12">
        <v>22</v>
      </c>
      <c r="Q12" s="12">
        <v>0</v>
      </c>
      <c r="R12" s="12">
        <v>0</v>
      </c>
      <c r="S12" s="12">
        <v>2</v>
      </c>
      <c r="T12" s="12">
        <v>13</v>
      </c>
      <c r="U12" s="12">
        <v>22</v>
      </c>
      <c r="V12" s="12">
        <v>0</v>
      </c>
      <c r="W12" s="12">
        <v>21</v>
      </c>
      <c r="X12" s="12">
        <v>0</v>
      </c>
      <c r="Y12" s="14">
        <v>44</v>
      </c>
      <c r="Z12" s="12">
        <v>0.82652919999999996</v>
      </c>
      <c r="AA12" s="12">
        <f t="shared" si="1"/>
        <v>-116.61254930468615</v>
      </c>
      <c r="AB12" s="12">
        <v>-4.5762999999999998</v>
      </c>
      <c r="AC12" s="12">
        <v>-105.8907</v>
      </c>
      <c r="AD12" s="12">
        <v>3374</v>
      </c>
      <c r="AE12" s="12">
        <v>-4.57545</v>
      </c>
      <c r="AF12" s="12">
        <v>-105.89031</v>
      </c>
      <c r="AG12" s="12">
        <v>3669.4</v>
      </c>
      <c r="AH12" s="12">
        <v>1.3</v>
      </c>
      <c r="AI12" s="12">
        <v>0.9</v>
      </c>
      <c r="AJ12" s="12">
        <v>0.1</v>
      </c>
      <c r="AK12" s="12">
        <v>242</v>
      </c>
      <c r="AL12" s="12">
        <v>7.96</v>
      </c>
      <c r="AM12" s="12">
        <f t="shared" si="0"/>
        <v>249.96</v>
      </c>
      <c r="AN12" s="12">
        <v>-1.6</v>
      </c>
      <c r="AO12" s="12">
        <v>4.8</v>
      </c>
      <c r="AP12" s="13"/>
    </row>
    <row r="13" spans="1:42" ht="14" x14ac:dyDescent="0.15">
      <c r="A13" s="10" t="s">
        <v>50</v>
      </c>
      <c r="B13" s="17">
        <v>32</v>
      </c>
      <c r="C13" s="18">
        <v>30</v>
      </c>
      <c r="D13" s="19" t="s">
        <v>51</v>
      </c>
      <c r="E13" s="18">
        <v>1</v>
      </c>
      <c r="F13" s="18">
        <v>26</v>
      </c>
      <c r="G13" s="18">
        <v>22</v>
      </c>
      <c r="H13" s="18">
        <v>20</v>
      </c>
      <c r="I13" s="18">
        <v>9</v>
      </c>
      <c r="J13" s="18">
        <v>0</v>
      </c>
      <c r="K13" s="18">
        <v>2.2670000000000001E-4</v>
      </c>
      <c r="L13" s="18">
        <v>1</v>
      </c>
      <c r="M13" s="18">
        <v>26</v>
      </c>
      <c r="N13" s="18">
        <v>22</v>
      </c>
      <c r="O13" s="20">
        <v>26</v>
      </c>
      <c r="P13" s="18">
        <v>22</v>
      </c>
      <c r="Q13" s="18">
        <v>0</v>
      </c>
      <c r="R13" s="18">
        <v>0</v>
      </c>
      <c r="S13" s="18">
        <v>2</v>
      </c>
      <c r="T13" s="18">
        <v>14</v>
      </c>
      <c r="U13" s="18">
        <v>22</v>
      </c>
      <c r="V13" s="18">
        <v>11</v>
      </c>
      <c r="W13" s="18">
        <v>38</v>
      </c>
      <c r="X13" s="18">
        <v>45</v>
      </c>
      <c r="Y13" s="20">
        <v>45</v>
      </c>
      <c r="Z13" s="18">
        <v>0.81525559999999997</v>
      </c>
      <c r="AA13" s="18">
        <f t="shared" si="1"/>
        <v>-114.53719308373451</v>
      </c>
      <c r="AB13" s="18">
        <v>-4.5848000000000004</v>
      </c>
      <c r="AC13" s="18">
        <v>-105.8845</v>
      </c>
      <c r="AD13" s="18">
        <v>3374</v>
      </c>
      <c r="AE13" s="18">
        <v>-4.5849500000000001</v>
      </c>
      <c r="AF13" s="18">
        <v>-105.8839</v>
      </c>
      <c r="AG13" s="18">
        <v>3360.6</v>
      </c>
      <c r="AH13" s="18">
        <v>1.8</v>
      </c>
      <c r="AI13" s="18">
        <v>1.35</v>
      </c>
      <c r="AJ13" s="18">
        <v>0.15</v>
      </c>
      <c r="AK13" s="18">
        <v>40</v>
      </c>
      <c r="AL13" s="18">
        <v>7.96</v>
      </c>
      <c r="AM13" s="18">
        <f t="shared" si="0"/>
        <v>47.96</v>
      </c>
      <c r="AN13" s="18">
        <v>2.6</v>
      </c>
      <c r="AO13" s="18">
        <v>38.15</v>
      </c>
      <c r="AP13" s="19"/>
    </row>
    <row r="14" spans="1:42" ht="14" x14ac:dyDescent="0.15">
      <c r="A14" s="23" t="s">
        <v>52</v>
      </c>
      <c r="B14" s="24">
        <v>33</v>
      </c>
      <c r="C14" s="25">
        <v>40</v>
      </c>
      <c r="D14" s="26" t="s">
        <v>53</v>
      </c>
      <c r="E14" s="25">
        <v>1</v>
      </c>
      <c r="F14" s="25">
        <v>26</v>
      </c>
      <c r="G14" s="25">
        <v>22</v>
      </c>
      <c r="H14" s="25">
        <v>20</v>
      </c>
      <c r="I14" s="25">
        <v>35</v>
      </c>
      <c r="J14" s="25">
        <v>0</v>
      </c>
      <c r="K14" s="25">
        <v>2.2780000000000001E-4</v>
      </c>
      <c r="L14" s="25">
        <v>1</v>
      </c>
      <c r="M14" s="25">
        <v>26</v>
      </c>
      <c r="N14" s="25">
        <v>22</v>
      </c>
      <c r="O14" s="27">
        <v>26</v>
      </c>
      <c r="P14" s="25">
        <v>23</v>
      </c>
      <c r="Q14" s="25">
        <v>0</v>
      </c>
      <c r="R14" s="25">
        <v>0</v>
      </c>
      <c r="S14" s="25">
        <v>2</v>
      </c>
      <c r="T14" s="25">
        <v>14</v>
      </c>
      <c r="U14" s="25">
        <v>22</v>
      </c>
      <c r="V14" s="25">
        <v>13</v>
      </c>
      <c r="W14" s="25">
        <v>16</v>
      </c>
      <c r="X14" s="25">
        <v>33</v>
      </c>
      <c r="Y14" s="27">
        <v>45</v>
      </c>
      <c r="Z14" s="25">
        <v>0.83616729999999995</v>
      </c>
      <c r="AA14" s="25">
        <f t="shared" si="1"/>
        <v>-101.28496811414404</v>
      </c>
      <c r="AB14" s="25">
        <v>-4.5868000000000002</v>
      </c>
      <c r="AC14" s="25">
        <v>-105.8699</v>
      </c>
      <c r="AD14" s="25">
        <v>3362</v>
      </c>
      <c r="AE14" s="25">
        <v>-4.5868399999999996</v>
      </c>
      <c r="AF14" s="25">
        <v>-105.86921</v>
      </c>
      <c r="AG14" s="25">
        <v>3351.5</v>
      </c>
      <c r="AH14" s="25">
        <v>1.7</v>
      </c>
      <c r="AI14" s="25">
        <v>1.05</v>
      </c>
      <c r="AJ14" s="25">
        <v>0.1</v>
      </c>
      <c r="AK14" s="25">
        <v>176.6</v>
      </c>
      <c r="AL14" s="25">
        <v>7.96</v>
      </c>
      <c r="AM14" s="25">
        <f t="shared" ref="AM14:AM42" si="2">SUM(AK14:AL14)</f>
        <v>184.56</v>
      </c>
      <c r="AN14" s="25">
        <v>-7.8</v>
      </c>
      <c r="AO14" s="25">
        <v>6.2</v>
      </c>
      <c r="AP14" s="53" t="s">
        <v>118</v>
      </c>
    </row>
    <row r="15" spans="1:42" ht="14" x14ac:dyDescent="0.15">
      <c r="A15" s="10" t="s">
        <v>54</v>
      </c>
      <c r="B15" s="17">
        <v>34</v>
      </c>
      <c r="C15" s="18">
        <v>51</v>
      </c>
      <c r="D15" s="19" t="s">
        <v>55</v>
      </c>
      <c r="E15" s="18">
        <v>1</v>
      </c>
      <c r="F15" s="18">
        <v>26</v>
      </c>
      <c r="G15" s="18">
        <v>22</v>
      </c>
      <c r="H15" s="18">
        <v>20</v>
      </c>
      <c r="I15" s="18">
        <v>59</v>
      </c>
      <c r="J15" s="18">
        <v>0</v>
      </c>
      <c r="K15" s="18">
        <v>2.263E-4</v>
      </c>
      <c r="L15" s="18">
        <v>1</v>
      </c>
      <c r="M15" s="18">
        <v>26</v>
      </c>
      <c r="N15" s="18">
        <v>22</v>
      </c>
      <c r="O15" s="20">
        <v>26</v>
      </c>
      <c r="P15" s="18">
        <v>23</v>
      </c>
      <c r="Q15" s="18">
        <v>0</v>
      </c>
      <c r="R15" s="18">
        <v>0</v>
      </c>
      <c r="S15" s="18">
        <v>2</v>
      </c>
      <c r="T15" s="18">
        <v>16</v>
      </c>
      <c r="U15" s="18">
        <v>22</v>
      </c>
      <c r="V15" s="18">
        <v>8</v>
      </c>
      <c r="W15" s="18">
        <v>35</v>
      </c>
      <c r="X15" s="18">
        <v>37</v>
      </c>
      <c r="Y15" s="20">
        <v>47</v>
      </c>
      <c r="Z15" s="18">
        <v>0.90147529999999998</v>
      </c>
      <c r="AA15" s="18">
        <f t="shared" si="1"/>
        <v>-55.542189301936894</v>
      </c>
      <c r="AB15" s="18">
        <v>-4.60053</v>
      </c>
      <c r="AC15" s="18">
        <v>-105.82614</v>
      </c>
      <c r="AD15" s="18">
        <v>3498</v>
      </c>
      <c r="AE15" s="18">
        <v>-4.6005000000000003</v>
      </c>
      <c r="AF15" s="18">
        <v>-105.82549</v>
      </c>
      <c r="AG15" s="18">
        <v>3495.4</v>
      </c>
      <c r="AH15" s="18">
        <v>1.4</v>
      </c>
      <c r="AI15" s="18">
        <v>0.35</v>
      </c>
      <c r="AJ15" s="18">
        <v>0.1</v>
      </c>
      <c r="AK15" s="18">
        <v>210.65</v>
      </c>
      <c r="AL15" s="18">
        <v>7.95</v>
      </c>
      <c r="AM15" s="18">
        <f t="shared" si="2"/>
        <v>218.6</v>
      </c>
      <c r="AN15" s="18">
        <v>11.6</v>
      </c>
      <c r="AO15" s="18">
        <v>3.7</v>
      </c>
      <c r="AP15" s="19"/>
    </row>
    <row r="16" spans="1:42" ht="14" x14ac:dyDescent="0.15">
      <c r="A16" s="10" t="s">
        <v>56</v>
      </c>
      <c r="B16" s="11">
        <v>35</v>
      </c>
      <c r="C16" s="12">
        <v>24</v>
      </c>
      <c r="D16" s="13" t="s">
        <v>57</v>
      </c>
      <c r="E16" s="12">
        <v>1</v>
      </c>
      <c r="F16" s="12">
        <v>27</v>
      </c>
      <c r="G16" s="12">
        <v>22</v>
      </c>
      <c r="H16" s="12">
        <v>17</v>
      </c>
      <c r="I16" s="12">
        <v>13</v>
      </c>
      <c r="J16" s="12">
        <v>0</v>
      </c>
      <c r="K16" s="12">
        <v>2.299E-4</v>
      </c>
      <c r="L16" s="12">
        <v>1</v>
      </c>
      <c r="M16" s="12">
        <v>27</v>
      </c>
      <c r="N16" s="12">
        <v>22</v>
      </c>
      <c r="O16" s="14">
        <v>27</v>
      </c>
      <c r="P16" s="12">
        <v>18</v>
      </c>
      <c r="Q16" s="12">
        <v>0</v>
      </c>
      <c r="R16" s="12">
        <v>0</v>
      </c>
      <c r="S16" s="12">
        <v>2</v>
      </c>
      <c r="T16" s="12">
        <v>14</v>
      </c>
      <c r="U16" s="12">
        <v>22</v>
      </c>
      <c r="V16" s="12">
        <v>6</v>
      </c>
      <c r="W16" s="12">
        <v>1</v>
      </c>
      <c r="X16" s="12">
        <v>0</v>
      </c>
      <c r="Y16" s="14">
        <v>45</v>
      </c>
      <c r="Z16" s="12">
        <v>0.84073129999999996</v>
      </c>
      <c r="AA16" s="12">
        <f t="shared" si="1"/>
        <v>-104.98442120828054</v>
      </c>
      <c r="AB16" s="12">
        <v>-4.5221900000000002</v>
      </c>
      <c r="AC16" s="12">
        <v>-105.86816</v>
      </c>
      <c r="AD16" s="12">
        <v>3053</v>
      </c>
      <c r="AE16" s="12">
        <v>-4.5228700000000002</v>
      </c>
      <c r="AF16" s="12">
        <v>-105.86851</v>
      </c>
      <c r="AG16" s="12">
        <v>3048.9</v>
      </c>
      <c r="AH16" s="12">
        <v>0.7</v>
      </c>
      <c r="AI16" s="12">
        <v>1.7</v>
      </c>
      <c r="AJ16" s="12">
        <v>0.15</v>
      </c>
      <c r="AK16" s="12">
        <v>173.3</v>
      </c>
      <c r="AL16" s="12">
        <v>7.95</v>
      </c>
      <c r="AM16" s="12">
        <f t="shared" si="2"/>
        <v>181.25</v>
      </c>
      <c r="AN16" s="12">
        <v>-8.6999999999999993</v>
      </c>
      <c r="AO16" s="12">
        <v>-3.9</v>
      </c>
      <c r="AP16" s="13"/>
    </row>
    <row r="17" spans="1:42" ht="14" x14ac:dyDescent="0.15">
      <c r="A17" s="10" t="s">
        <v>58</v>
      </c>
      <c r="B17" s="17">
        <v>36</v>
      </c>
      <c r="C17" s="18">
        <v>45</v>
      </c>
      <c r="D17" s="19" t="s">
        <v>59</v>
      </c>
      <c r="E17" s="18">
        <v>1</v>
      </c>
      <c r="F17" s="18">
        <v>27</v>
      </c>
      <c r="G17" s="18">
        <v>22</v>
      </c>
      <c r="H17" s="18">
        <v>19</v>
      </c>
      <c r="I17" s="18">
        <v>9</v>
      </c>
      <c r="J17" s="18">
        <v>0</v>
      </c>
      <c r="K17" s="18">
        <v>2.2910000000000001E-4</v>
      </c>
      <c r="L17" s="18">
        <v>1</v>
      </c>
      <c r="M17" s="18">
        <v>27</v>
      </c>
      <c r="N17" s="18">
        <v>22</v>
      </c>
      <c r="O17" s="20">
        <v>27</v>
      </c>
      <c r="P17" s="18">
        <v>22</v>
      </c>
      <c r="Q17" s="18">
        <v>0</v>
      </c>
      <c r="R17" s="18">
        <v>0</v>
      </c>
      <c r="S17" s="18">
        <v>2</v>
      </c>
      <c r="T17" s="18">
        <v>14</v>
      </c>
      <c r="U17" s="18">
        <v>22</v>
      </c>
      <c r="V17" s="18">
        <v>7</v>
      </c>
      <c r="W17" s="18">
        <v>37</v>
      </c>
      <c r="X17" s="18">
        <v>36</v>
      </c>
      <c r="Y17" s="20">
        <v>45</v>
      </c>
      <c r="Z17" s="18">
        <v>0.8639926</v>
      </c>
      <c r="AA17" s="18">
        <f t="shared" si="1"/>
        <v>-89.698662100420421</v>
      </c>
      <c r="AB17" s="18">
        <v>-4.5190999999999999</v>
      </c>
      <c r="AC17" s="18">
        <v>-105.88849</v>
      </c>
      <c r="AD17" s="18">
        <v>3346</v>
      </c>
      <c r="AE17" s="18">
        <v>-4.5190999999999999</v>
      </c>
      <c r="AF17" s="18">
        <v>-105.88872000000001</v>
      </c>
      <c r="AG17" s="18">
        <v>3354.2</v>
      </c>
      <c r="AH17" s="18">
        <v>0.7</v>
      </c>
      <c r="AI17" s="18">
        <v>0.6</v>
      </c>
      <c r="AJ17" s="18">
        <v>0.1</v>
      </c>
      <c r="AK17" s="18">
        <v>135.65</v>
      </c>
      <c r="AL17" s="18">
        <v>7.95</v>
      </c>
      <c r="AM17" s="18">
        <f t="shared" si="2"/>
        <v>143.6</v>
      </c>
      <c r="AN17" s="18">
        <v>20.100000000000001</v>
      </c>
      <c r="AO17" s="18">
        <v>12.8</v>
      </c>
      <c r="AP17" s="21"/>
    </row>
    <row r="18" spans="1:42" ht="14" x14ac:dyDescent="0.15">
      <c r="A18" s="10" t="s">
        <v>60</v>
      </c>
      <c r="B18" s="11">
        <v>37</v>
      </c>
      <c r="C18" s="12">
        <v>50</v>
      </c>
      <c r="D18" s="13" t="s">
        <v>61</v>
      </c>
      <c r="E18" s="12">
        <v>1</v>
      </c>
      <c r="F18" s="12">
        <v>27</v>
      </c>
      <c r="G18" s="12">
        <v>22</v>
      </c>
      <c r="H18" s="12">
        <v>19</v>
      </c>
      <c r="I18" s="12">
        <v>41</v>
      </c>
      <c r="J18" s="12">
        <v>0</v>
      </c>
      <c r="K18" s="12">
        <v>2.2819999999999999E-4</v>
      </c>
      <c r="L18" s="12">
        <v>1</v>
      </c>
      <c r="M18" s="12">
        <v>27</v>
      </c>
      <c r="N18" s="12">
        <v>22</v>
      </c>
      <c r="O18" s="14">
        <v>27</v>
      </c>
      <c r="P18" s="12">
        <v>23</v>
      </c>
      <c r="Q18" s="12">
        <v>0</v>
      </c>
      <c r="R18" s="12">
        <v>0</v>
      </c>
      <c r="S18" s="12">
        <v>2</v>
      </c>
      <c r="T18" s="12">
        <v>16</v>
      </c>
      <c r="U18" s="12">
        <v>22</v>
      </c>
      <c r="V18" s="12">
        <v>13</v>
      </c>
      <c r="W18" s="12">
        <v>21</v>
      </c>
      <c r="X18" s="12">
        <v>15</v>
      </c>
      <c r="Y18" s="14">
        <v>47</v>
      </c>
      <c r="Z18" s="12">
        <v>0.82523950000000001</v>
      </c>
      <c r="AA18" s="12">
        <f t="shared" si="1"/>
        <v>-102.35207877012574</v>
      </c>
      <c r="AB18" s="12">
        <v>-4.5177399999999999</v>
      </c>
      <c r="AC18" s="12">
        <v>-105.90743000000001</v>
      </c>
      <c r="AD18" s="12">
        <v>3338</v>
      </c>
      <c r="AE18" s="12">
        <v>-4.5169199999999998</v>
      </c>
      <c r="AF18" s="12">
        <v>-105.90599</v>
      </c>
      <c r="AG18" s="12">
        <v>3374.6</v>
      </c>
      <c r="AH18" s="12">
        <v>1.95</v>
      </c>
      <c r="AI18" s="12">
        <v>1.2</v>
      </c>
      <c r="AJ18" s="12">
        <v>0.2</v>
      </c>
      <c r="AK18" s="12">
        <v>269.3</v>
      </c>
      <c r="AL18" s="12">
        <v>7.95</v>
      </c>
      <c r="AM18" s="12">
        <f t="shared" si="2"/>
        <v>277.25</v>
      </c>
      <c r="AN18" s="12">
        <v>4.9000000000000004</v>
      </c>
      <c r="AO18" s="12">
        <v>1.75</v>
      </c>
      <c r="AP18" s="16"/>
    </row>
    <row r="19" spans="1:42" ht="14" x14ac:dyDescent="0.15">
      <c r="A19" s="23" t="s">
        <v>62</v>
      </c>
      <c r="B19" s="24">
        <v>38</v>
      </c>
      <c r="C19" s="25">
        <v>18</v>
      </c>
      <c r="D19" s="26" t="s">
        <v>63</v>
      </c>
      <c r="E19" s="25">
        <v>1</v>
      </c>
      <c r="F19" s="25">
        <v>27</v>
      </c>
      <c r="G19" s="25">
        <v>22</v>
      </c>
      <c r="H19" s="25">
        <v>20</v>
      </c>
      <c r="I19" s="25">
        <v>18</v>
      </c>
      <c r="J19" s="25">
        <v>0</v>
      </c>
      <c r="K19" s="25">
        <v>2.2819999999999999E-4</v>
      </c>
      <c r="L19" s="25">
        <v>1</v>
      </c>
      <c r="M19" s="25">
        <v>27</v>
      </c>
      <c r="N19" s="25">
        <v>22</v>
      </c>
      <c r="O19" s="27">
        <v>27</v>
      </c>
      <c r="P19" s="25">
        <v>23</v>
      </c>
      <c r="Q19" s="25">
        <v>0</v>
      </c>
      <c r="R19" s="25">
        <v>0</v>
      </c>
      <c r="S19" s="25">
        <v>2</v>
      </c>
      <c r="T19" s="25">
        <v>12</v>
      </c>
      <c r="U19" s="25">
        <v>22</v>
      </c>
      <c r="V19" s="25">
        <v>5</v>
      </c>
      <c r="W19" s="25">
        <v>15</v>
      </c>
      <c r="X19" s="25">
        <v>0</v>
      </c>
      <c r="Y19" s="27">
        <v>43</v>
      </c>
      <c r="Z19" s="25">
        <v>0.85662519999999998</v>
      </c>
      <c r="AA19" s="25">
        <f t="shared" si="1"/>
        <v>-107.77326045384048</v>
      </c>
      <c r="AB19" s="25">
        <v>-4.50922</v>
      </c>
      <c r="AC19" s="25">
        <v>-105.92529999999999</v>
      </c>
      <c r="AD19" s="25">
        <v>3278</v>
      </c>
      <c r="AE19" s="25">
        <v>-4.5094000000000003</v>
      </c>
      <c r="AF19" s="25">
        <v>-105.92505</v>
      </c>
      <c r="AG19" s="25">
        <v>3271.3</v>
      </c>
      <c r="AH19" s="25">
        <v>1.25</v>
      </c>
      <c r="AI19" s="25">
        <v>0.7</v>
      </c>
      <c r="AJ19" s="25">
        <v>0.05</v>
      </c>
      <c r="AK19" s="25">
        <v>27.3</v>
      </c>
      <c r="AL19" s="25">
        <v>7.95</v>
      </c>
      <c r="AM19" s="25">
        <f t="shared" si="2"/>
        <v>35.25</v>
      </c>
      <c r="AN19" s="25">
        <v>0.8</v>
      </c>
      <c r="AO19" s="25">
        <v>22.6</v>
      </c>
      <c r="AP19" s="26" t="s">
        <v>64</v>
      </c>
    </row>
    <row r="20" spans="1:42" ht="14" x14ac:dyDescent="0.15">
      <c r="A20" s="10" t="s">
        <v>65</v>
      </c>
      <c r="B20" s="11">
        <v>39</v>
      </c>
      <c r="C20" s="12">
        <v>11</v>
      </c>
      <c r="D20" s="13" t="s">
        <v>66</v>
      </c>
      <c r="E20" s="12">
        <v>1</v>
      </c>
      <c r="F20" s="12">
        <v>25</v>
      </c>
      <c r="G20" s="12">
        <v>22</v>
      </c>
      <c r="H20" s="12">
        <v>17</v>
      </c>
      <c r="I20" s="12">
        <v>2</v>
      </c>
      <c r="J20" s="12">
        <v>0</v>
      </c>
      <c r="K20" s="12">
        <v>2.2699999999999999E-4</v>
      </c>
      <c r="L20" s="12">
        <v>1</v>
      </c>
      <c r="M20" s="12">
        <v>25</v>
      </c>
      <c r="N20" s="12">
        <v>22</v>
      </c>
      <c r="O20" s="14">
        <v>25</v>
      </c>
      <c r="P20" s="12">
        <v>18</v>
      </c>
      <c r="Q20" s="12">
        <v>0</v>
      </c>
      <c r="R20" s="12">
        <v>0</v>
      </c>
      <c r="S20" s="12">
        <v>2</v>
      </c>
      <c r="T20" s="12">
        <v>12</v>
      </c>
      <c r="U20" s="12">
        <v>22</v>
      </c>
      <c r="V20" s="12">
        <v>4</v>
      </c>
      <c r="W20" s="12">
        <v>5</v>
      </c>
      <c r="X20" s="12">
        <v>0</v>
      </c>
      <c r="Y20" s="14">
        <v>43</v>
      </c>
      <c r="Z20" s="12">
        <v>0.94962679999999999</v>
      </c>
      <c r="AA20" s="12">
        <f t="shared" si="1"/>
        <v>-33.240663405321563</v>
      </c>
      <c r="AB20" s="12">
        <v>-4.5072599999999996</v>
      </c>
      <c r="AC20" s="12">
        <v>-105.94304</v>
      </c>
      <c r="AD20" s="12">
        <v>3401</v>
      </c>
      <c r="AE20" s="12">
        <v>-4.5073400000000001</v>
      </c>
      <c r="AF20" s="12">
        <v>-105.94320999999999</v>
      </c>
      <c r="AG20" s="12">
        <v>3411.7</v>
      </c>
      <c r="AH20" s="12">
        <v>1.2</v>
      </c>
      <c r="AI20" s="12">
        <v>0.45</v>
      </c>
      <c r="AJ20" s="12">
        <v>0.05</v>
      </c>
      <c r="AK20" s="12">
        <v>196.9</v>
      </c>
      <c r="AL20" s="12">
        <v>7.95</v>
      </c>
      <c r="AM20" s="12">
        <f t="shared" si="2"/>
        <v>204.85</v>
      </c>
      <c r="AN20" s="12">
        <v>-3.8</v>
      </c>
      <c r="AO20" s="12">
        <v>3</v>
      </c>
      <c r="AP20" s="13"/>
    </row>
    <row r="21" spans="1:42" ht="14" x14ac:dyDescent="0.15">
      <c r="A21" s="29" t="s">
        <v>67</v>
      </c>
      <c r="B21" s="30">
        <v>40</v>
      </c>
      <c r="C21" s="31">
        <v>35</v>
      </c>
      <c r="D21" s="32" t="s">
        <v>68</v>
      </c>
      <c r="E21" s="31">
        <v>1</v>
      </c>
      <c r="F21" s="31">
        <v>25</v>
      </c>
      <c r="G21" s="31">
        <v>22</v>
      </c>
      <c r="H21" s="31">
        <v>16</v>
      </c>
      <c r="I21" s="31">
        <v>37</v>
      </c>
      <c r="J21" s="31">
        <v>0</v>
      </c>
      <c r="K21" s="31">
        <v>2.3499999999999999E-4</v>
      </c>
      <c r="L21" s="31">
        <v>1</v>
      </c>
      <c r="M21" s="31">
        <v>25</v>
      </c>
      <c r="N21" s="31">
        <v>22</v>
      </c>
      <c r="O21" s="33">
        <v>25</v>
      </c>
      <c r="P21" s="31">
        <v>18</v>
      </c>
      <c r="Q21" s="31">
        <v>0</v>
      </c>
      <c r="R21" s="31">
        <v>0</v>
      </c>
      <c r="S21" s="31">
        <v>2</v>
      </c>
      <c r="T21" s="31">
        <v>11</v>
      </c>
      <c r="U21" s="31">
        <v>22</v>
      </c>
      <c r="V21" s="31">
        <v>0</v>
      </c>
      <c r="W21" s="31">
        <v>19</v>
      </c>
      <c r="X21" s="31">
        <v>0</v>
      </c>
      <c r="Y21" s="33">
        <v>42</v>
      </c>
      <c r="Z21" s="31">
        <v>3.4948800000000002E-2</v>
      </c>
      <c r="AA21" s="31">
        <f>10^9*(Z21-K21)/((Y21-F21)*24*60*60+(V21-H21)*60*60+(W21-I21)*60+X21)</f>
        <v>24.617621195359259</v>
      </c>
      <c r="AB21" s="31">
        <v>-4.5061999999999998</v>
      </c>
      <c r="AC21" s="31">
        <v>-105.9599</v>
      </c>
      <c r="AD21" s="31">
        <v>3211</v>
      </c>
      <c r="AE21" s="31">
        <v>-4.50613445505246</v>
      </c>
      <c r="AF21" s="31">
        <v>-105.96014133471699</v>
      </c>
      <c r="AG21" s="31">
        <v>3202.51333736676</v>
      </c>
      <c r="AH21" s="31">
        <v>0.4</v>
      </c>
      <c r="AI21" s="31">
        <v>0.55000000000000004</v>
      </c>
      <c r="AJ21" s="31">
        <v>0.1</v>
      </c>
      <c r="AK21" s="31">
        <v>49.3</v>
      </c>
      <c r="AL21" s="31">
        <v>7.9553599999999998</v>
      </c>
      <c r="AM21" s="31">
        <f t="shared" si="2"/>
        <v>57.255359999999996</v>
      </c>
      <c r="AN21" s="31">
        <v>-30.9</v>
      </c>
      <c r="AO21" s="31">
        <v>14.1</v>
      </c>
      <c r="AP21" s="32" t="s">
        <v>69</v>
      </c>
    </row>
    <row r="22" spans="1:42" ht="14" x14ac:dyDescent="0.15">
      <c r="A22" s="10" t="s">
        <v>70</v>
      </c>
      <c r="B22" s="11">
        <v>41</v>
      </c>
      <c r="C22" s="12">
        <v>10</v>
      </c>
      <c r="D22" s="13" t="s">
        <v>71</v>
      </c>
      <c r="E22" s="12">
        <v>1</v>
      </c>
      <c r="F22" s="12">
        <v>25</v>
      </c>
      <c r="G22" s="12">
        <v>22</v>
      </c>
      <c r="H22" s="12">
        <v>16</v>
      </c>
      <c r="I22" s="12">
        <v>13</v>
      </c>
      <c r="J22" s="12">
        <v>0</v>
      </c>
      <c r="K22" s="12">
        <v>2.299E-4</v>
      </c>
      <c r="L22" s="12">
        <v>1</v>
      </c>
      <c r="M22" s="12">
        <v>25</v>
      </c>
      <c r="N22" s="12">
        <v>22</v>
      </c>
      <c r="O22" s="14">
        <v>25</v>
      </c>
      <c r="P22" s="12">
        <v>17</v>
      </c>
      <c r="Q22" s="12">
        <v>0</v>
      </c>
      <c r="R22" s="12">
        <v>0</v>
      </c>
      <c r="S22" s="12">
        <v>2</v>
      </c>
      <c r="T22" s="12">
        <v>12</v>
      </c>
      <c r="U22" s="12">
        <v>22</v>
      </c>
      <c r="V22" s="12">
        <v>3</v>
      </c>
      <c r="W22" s="12">
        <v>20</v>
      </c>
      <c r="X22" s="12">
        <v>0</v>
      </c>
      <c r="Y22" s="14">
        <v>43</v>
      </c>
      <c r="Z22" s="12">
        <v>1.0235000000000001E-3</v>
      </c>
      <c r="AA22" s="12">
        <f>10^9*(Z22-K22)/((Y22-F22)*24*60*60+(V22-H22)*60*60+(W22-I22)*60+X22)</f>
        <v>0.52597393990005448</v>
      </c>
      <c r="AB22" s="12">
        <v>-4.4901999999999997</v>
      </c>
      <c r="AC22" s="12">
        <v>-105.9417</v>
      </c>
      <c r="AD22" s="12">
        <v>3418</v>
      </c>
      <c r="AE22" s="12">
        <v>-4.4901799999999996</v>
      </c>
      <c r="AF22" s="12">
        <v>-105.9419</v>
      </c>
      <c r="AG22" s="12">
        <v>3415.2</v>
      </c>
      <c r="AH22" s="12">
        <v>1.25</v>
      </c>
      <c r="AI22" s="12">
        <v>1.55</v>
      </c>
      <c r="AJ22" s="12">
        <v>0.05</v>
      </c>
      <c r="AK22" s="12">
        <v>276</v>
      </c>
      <c r="AL22" s="12">
        <v>7.95</v>
      </c>
      <c r="AM22" s="12">
        <f t="shared" si="2"/>
        <v>283.95</v>
      </c>
      <c r="AN22" s="12">
        <v>5.6</v>
      </c>
      <c r="AO22" s="12">
        <v>5.9</v>
      </c>
      <c r="AP22" s="52" t="s">
        <v>119</v>
      </c>
    </row>
    <row r="23" spans="1:42" ht="14" x14ac:dyDescent="0.15">
      <c r="A23" s="10" t="s">
        <v>72</v>
      </c>
      <c r="B23" s="17">
        <v>42</v>
      </c>
      <c r="C23" s="18">
        <v>52</v>
      </c>
      <c r="D23" s="19" t="s">
        <v>73</v>
      </c>
      <c r="E23" s="18">
        <v>1</v>
      </c>
      <c r="F23" s="18">
        <v>25</v>
      </c>
      <c r="G23" s="18">
        <v>22</v>
      </c>
      <c r="H23" s="18">
        <v>17</v>
      </c>
      <c r="I23" s="18">
        <v>29</v>
      </c>
      <c r="J23" s="18">
        <v>0</v>
      </c>
      <c r="K23" s="18">
        <v>2.2780000000000001E-4</v>
      </c>
      <c r="L23" s="18">
        <v>1</v>
      </c>
      <c r="M23" s="18">
        <v>25</v>
      </c>
      <c r="N23" s="18">
        <v>22</v>
      </c>
      <c r="O23" s="20">
        <v>25</v>
      </c>
      <c r="P23" s="18">
        <v>18</v>
      </c>
      <c r="Q23" s="18">
        <v>0</v>
      </c>
      <c r="R23" s="18">
        <v>0</v>
      </c>
      <c r="S23" s="18">
        <v>2</v>
      </c>
      <c r="T23" s="18">
        <v>12</v>
      </c>
      <c r="U23" s="18">
        <v>22</v>
      </c>
      <c r="V23" s="18">
        <v>8</v>
      </c>
      <c r="W23" s="18">
        <v>4</v>
      </c>
      <c r="X23" s="18">
        <v>36</v>
      </c>
      <c r="Y23" s="20">
        <v>43</v>
      </c>
      <c r="Z23" s="18">
        <v>3.0913599999999999E-2</v>
      </c>
      <c r="AA23" s="18">
        <f>10^9*(Z23-K23)/((Y23-F23)*24*60*60+(V23-H23)*60*60+(W23-I23)*60+X23)</f>
        <v>20.170297685718342</v>
      </c>
      <c r="AB23" s="18">
        <v>-4.5243000000000002</v>
      </c>
      <c r="AC23" s="18">
        <v>-105.95144999999999</v>
      </c>
      <c r="AD23" s="18">
        <v>3441</v>
      </c>
      <c r="AE23" s="18">
        <v>-4.5242000000000004</v>
      </c>
      <c r="AF23" s="18">
        <v>-105.95126</v>
      </c>
      <c r="AG23" s="18">
        <v>3431.9</v>
      </c>
      <c r="AH23" s="18">
        <v>0.4</v>
      </c>
      <c r="AI23" s="18">
        <v>1.45</v>
      </c>
      <c r="AJ23" s="18">
        <v>0.1</v>
      </c>
      <c r="AK23" s="18">
        <v>259.89999999999998</v>
      </c>
      <c r="AL23" s="18">
        <v>7.96</v>
      </c>
      <c r="AM23" s="18">
        <f t="shared" si="2"/>
        <v>267.85999999999996</v>
      </c>
      <c r="AN23" s="18">
        <v>-1.8</v>
      </c>
      <c r="AO23" s="18">
        <v>3.5</v>
      </c>
      <c r="AP23" s="21"/>
    </row>
    <row r="24" spans="1:42" ht="14" x14ac:dyDescent="0.15">
      <c r="A24" s="10" t="s">
        <v>74</v>
      </c>
      <c r="B24" s="11">
        <v>43</v>
      </c>
      <c r="C24" s="12">
        <v>19</v>
      </c>
      <c r="D24" s="13" t="s">
        <v>75</v>
      </c>
      <c r="E24" s="12">
        <v>1</v>
      </c>
      <c r="F24" s="12">
        <v>28</v>
      </c>
      <c r="G24" s="12">
        <v>22</v>
      </c>
      <c r="H24" s="12">
        <v>11</v>
      </c>
      <c r="I24" s="12">
        <v>3</v>
      </c>
      <c r="J24" s="12">
        <v>0</v>
      </c>
      <c r="K24" s="12">
        <v>2.408E-4</v>
      </c>
      <c r="L24" s="12">
        <v>1</v>
      </c>
      <c r="M24" s="12">
        <v>28</v>
      </c>
      <c r="N24" s="12">
        <v>22</v>
      </c>
      <c r="O24" s="14">
        <v>28</v>
      </c>
      <c r="P24" s="12">
        <v>13</v>
      </c>
      <c r="Q24" s="12">
        <v>0</v>
      </c>
      <c r="R24" s="12">
        <v>0</v>
      </c>
      <c r="S24" s="12">
        <v>2</v>
      </c>
      <c r="T24" s="12">
        <v>12</v>
      </c>
      <c r="U24" s="12">
        <v>22</v>
      </c>
      <c r="V24" s="12">
        <v>9</v>
      </c>
      <c r="W24" s="12">
        <v>9</v>
      </c>
      <c r="X24" s="12">
        <v>32</v>
      </c>
      <c r="Y24" s="14">
        <v>43</v>
      </c>
      <c r="Z24" s="12">
        <v>3.7973300000000001E-2</v>
      </c>
      <c r="AA24" s="12">
        <f>10^9*(Z24-K24)/((Y24-F24)*24*60*60+(V24-H24)*60*60+(W24-I24)*60+X24)</f>
        <v>29.268332412860147</v>
      </c>
      <c r="AB24" s="12">
        <v>-4.5518000000000001</v>
      </c>
      <c r="AC24" s="12">
        <v>-105.952</v>
      </c>
      <c r="AD24" s="12">
        <v>3717</v>
      </c>
      <c r="AE24" s="12">
        <v>-4.5523699999999998</v>
      </c>
      <c r="AF24" s="12">
        <v>-105.95089</v>
      </c>
      <c r="AG24" s="12">
        <v>3729.9</v>
      </c>
      <c r="AH24" s="12">
        <v>1.65</v>
      </c>
      <c r="AI24" s="12">
        <v>1.4</v>
      </c>
      <c r="AJ24" s="12">
        <v>0.15</v>
      </c>
      <c r="AK24" s="12">
        <v>200.5</v>
      </c>
      <c r="AL24" s="12">
        <v>7.96</v>
      </c>
      <c r="AM24" s="12">
        <f t="shared" si="2"/>
        <v>208.46</v>
      </c>
      <c r="AN24" s="12">
        <v>3.7</v>
      </c>
      <c r="AO24" s="12">
        <v>2.7</v>
      </c>
      <c r="AP24" s="13"/>
    </row>
    <row r="25" spans="1:42" ht="14" x14ac:dyDescent="0.15">
      <c r="A25" s="34" t="s">
        <v>76</v>
      </c>
      <c r="B25" s="35">
        <v>44</v>
      </c>
      <c r="C25" s="36">
        <v>13</v>
      </c>
      <c r="D25" s="37" t="s">
        <v>77</v>
      </c>
      <c r="E25" s="36">
        <v>1</v>
      </c>
      <c r="F25" s="36">
        <v>28</v>
      </c>
      <c r="G25" s="36">
        <v>22</v>
      </c>
      <c r="H25" s="36">
        <v>11</v>
      </c>
      <c r="I25" s="36">
        <v>29</v>
      </c>
      <c r="J25" s="36">
        <v>0</v>
      </c>
      <c r="K25" s="36">
        <v>2.2919999999999999E-4</v>
      </c>
      <c r="L25" s="36">
        <v>1</v>
      </c>
      <c r="M25" s="36">
        <v>28</v>
      </c>
      <c r="N25" s="36">
        <v>22</v>
      </c>
      <c r="O25" s="38">
        <v>28</v>
      </c>
      <c r="P25" s="36">
        <v>13</v>
      </c>
      <c r="Q25" s="36">
        <v>0</v>
      </c>
      <c r="R25" s="36">
        <v>0</v>
      </c>
      <c r="S25" s="36">
        <v>2</v>
      </c>
      <c r="T25" s="36">
        <v>12</v>
      </c>
      <c r="U25" s="36">
        <v>22</v>
      </c>
      <c r="V25" s="36">
        <v>13</v>
      </c>
      <c r="W25" s="36">
        <v>21</v>
      </c>
      <c r="X25" s="36">
        <v>15</v>
      </c>
      <c r="Y25" s="38">
        <v>43</v>
      </c>
      <c r="Z25" s="36">
        <v>0.98816320000000002</v>
      </c>
      <c r="AA25" s="36">
        <f>10^9*(K25-(1-Z25))/((Y25-F25)*24*60*60+(V25-H25)*60*60+(W25-I25)*60+X25)</f>
        <v>-8.9101774343976174</v>
      </c>
      <c r="AB25" s="36">
        <v>-4.5853999999999999</v>
      </c>
      <c r="AC25" s="36">
        <v>-105.95489999999999</v>
      </c>
      <c r="AD25" s="39">
        <v>3753.1</v>
      </c>
      <c r="AE25" s="36">
        <v>-4.5861200000000002</v>
      </c>
      <c r="AF25" s="36">
        <v>-105.95408</v>
      </c>
      <c r="AG25" s="36">
        <v>3689.2</v>
      </c>
      <c r="AH25" s="36">
        <v>0.55000000000000004</v>
      </c>
      <c r="AI25" s="36">
        <v>0.6</v>
      </c>
      <c r="AJ25" s="36">
        <v>0.1</v>
      </c>
      <c r="AK25" s="36">
        <v>207.8</v>
      </c>
      <c r="AL25" s="36">
        <v>7.97</v>
      </c>
      <c r="AM25" s="36">
        <f t="shared" si="2"/>
        <v>215.77</v>
      </c>
      <c r="AN25" s="36">
        <v>19.7</v>
      </c>
      <c r="AO25" s="36">
        <v>29.3</v>
      </c>
      <c r="AP25" s="55" t="s">
        <v>120</v>
      </c>
    </row>
    <row r="26" spans="1:42" ht="14" x14ac:dyDescent="0.15">
      <c r="A26" s="10" t="s">
        <v>78</v>
      </c>
      <c r="B26" s="11">
        <v>45</v>
      </c>
      <c r="C26" s="12">
        <v>17</v>
      </c>
      <c r="D26" s="13" t="s">
        <v>79</v>
      </c>
      <c r="E26" s="12">
        <v>1</v>
      </c>
      <c r="F26" s="12">
        <v>27</v>
      </c>
      <c r="G26" s="12">
        <v>22</v>
      </c>
      <c r="H26" s="12">
        <v>15</v>
      </c>
      <c r="I26" s="12">
        <v>45</v>
      </c>
      <c r="J26" s="12">
        <v>0</v>
      </c>
      <c r="K26" s="12">
        <v>2.3049999999999999E-4</v>
      </c>
      <c r="L26" s="12">
        <v>1</v>
      </c>
      <c r="M26" s="12">
        <v>27</v>
      </c>
      <c r="N26" s="12">
        <v>22</v>
      </c>
      <c r="O26" s="14">
        <v>27</v>
      </c>
      <c r="P26" s="12">
        <v>17</v>
      </c>
      <c r="Q26" s="12">
        <v>0</v>
      </c>
      <c r="R26" s="12">
        <v>0</v>
      </c>
      <c r="S26" s="12">
        <v>2</v>
      </c>
      <c r="T26" s="12">
        <v>15</v>
      </c>
      <c r="U26" s="12">
        <v>22</v>
      </c>
      <c r="V26" s="12">
        <v>20</v>
      </c>
      <c r="W26" s="12">
        <v>58</v>
      </c>
      <c r="X26" s="12">
        <v>0</v>
      </c>
      <c r="Y26" s="14">
        <v>46</v>
      </c>
      <c r="Z26" s="12">
        <v>0.97765389999999996</v>
      </c>
      <c r="AA26" s="12">
        <f>10^9*(K26-(1-Z26))/((Y26-F26)*24*60*60+(V26-H26)*60*60+(W26-I26)*60+X26)</f>
        <v>-13.319601536997576</v>
      </c>
      <c r="AB26" s="12">
        <v>-4.60182</v>
      </c>
      <c r="AC26" s="12">
        <v>-105.9552</v>
      </c>
      <c r="AD26" s="12">
        <v>3278</v>
      </c>
      <c r="AE26" s="12">
        <v>-4.6024000000000003</v>
      </c>
      <c r="AF26" s="12">
        <v>-105.9554</v>
      </c>
      <c r="AG26" s="12">
        <v>3233.3</v>
      </c>
      <c r="AH26" s="12">
        <v>0.2</v>
      </c>
      <c r="AI26" s="12">
        <v>0.4</v>
      </c>
      <c r="AJ26" s="12">
        <v>0.05</v>
      </c>
      <c r="AK26" s="12">
        <v>53.7</v>
      </c>
      <c r="AL26" s="12">
        <v>7.97</v>
      </c>
      <c r="AM26" s="12">
        <f t="shared" si="2"/>
        <v>61.67</v>
      </c>
      <c r="AN26" s="12">
        <v>6.5</v>
      </c>
      <c r="AO26" s="12">
        <v>-33.700000000000003</v>
      </c>
      <c r="AP26" s="16"/>
    </row>
    <row r="27" spans="1:42" ht="14" x14ac:dyDescent="0.15">
      <c r="A27" s="10" t="s">
        <v>80</v>
      </c>
      <c r="B27" s="17">
        <v>46</v>
      </c>
      <c r="C27" s="18">
        <v>16</v>
      </c>
      <c r="D27" s="19" t="s">
        <v>81</v>
      </c>
      <c r="E27" s="18">
        <v>1</v>
      </c>
      <c r="F27" s="18">
        <v>27</v>
      </c>
      <c r="G27" s="18">
        <v>22</v>
      </c>
      <c r="H27" s="18">
        <v>15</v>
      </c>
      <c r="I27" s="18">
        <v>15</v>
      </c>
      <c r="J27" s="18">
        <v>0</v>
      </c>
      <c r="K27" s="18">
        <v>2.299E-4</v>
      </c>
      <c r="L27" s="18">
        <v>1</v>
      </c>
      <c r="M27" s="18">
        <v>27</v>
      </c>
      <c r="N27" s="18">
        <v>22</v>
      </c>
      <c r="O27" s="20">
        <v>27</v>
      </c>
      <c r="P27" s="18">
        <v>16</v>
      </c>
      <c r="Q27" s="18">
        <v>0</v>
      </c>
      <c r="R27" s="18">
        <v>0</v>
      </c>
      <c r="S27" s="18">
        <v>2</v>
      </c>
      <c r="T27" s="18">
        <v>15</v>
      </c>
      <c r="U27" s="18">
        <v>22</v>
      </c>
      <c r="V27" s="18">
        <v>21</v>
      </c>
      <c r="W27" s="18">
        <v>45</v>
      </c>
      <c r="X27" s="18">
        <v>30</v>
      </c>
      <c r="Y27" s="20">
        <v>46</v>
      </c>
      <c r="Z27" s="18">
        <v>4.7134000000000004E-3</v>
      </c>
      <c r="AA27" s="18">
        <f>10^9*(Z27-K27)/((Y27-F27)*24*60*60+(V27-H27)*60*60+(W27-I27)*60+X27)</f>
        <v>2.6927442748779309</v>
      </c>
      <c r="AB27" s="18">
        <v>-4.625</v>
      </c>
      <c r="AC27" s="18">
        <v>-105.95829999999999</v>
      </c>
      <c r="AD27" s="22">
        <v>3248.1</v>
      </c>
      <c r="AE27" s="18">
        <v>-4.6260300000000001</v>
      </c>
      <c r="AF27" s="18">
        <v>-105.9584</v>
      </c>
      <c r="AG27" s="18">
        <v>3236.9</v>
      </c>
      <c r="AH27" s="18">
        <v>0.5</v>
      </c>
      <c r="AI27" s="18">
        <v>0.9</v>
      </c>
      <c r="AJ27" s="18">
        <v>0.1</v>
      </c>
      <c r="AK27" s="18">
        <v>27.9</v>
      </c>
      <c r="AL27" s="18">
        <v>7.97</v>
      </c>
      <c r="AM27" s="18">
        <f t="shared" si="2"/>
        <v>35.869999999999997</v>
      </c>
      <c r="AN27" s="18">
        <v>-0.9</v>
      </c>
      <c r="AO27" s="18">
        <v>-5.2</v>
      </c>
      <c r="AP27" s="19"/>
    </row>
    <row r="28" spans="1:42" ht="14" x14ac:dyDescent="0.15">
      <c r="A28" s="34" t="s">
        <v>82</v>
      </c>
      <c r="B28" s="35">
        <v>48</v>
      </c>
      <c r="C28" s="36">
        <v>56</v>
      </c>
      <c r="D28" s="37" t="s">
        <v>83</v>
      </c>
      <c r="E28" s="36">
        <v>1</v>
      </c>
      <c r="F28" s="36">
        <v>27</v>
      </c>
      <c r="G28" s="36">
        <v>22</v>
      </c>
      <c r="H28" s="36">
        <v>18</v>
      </c>
      <c r="I28" s="36">
        <v>24</v>
      </c>
      <c r="J28" s="36">
        <v>0</v>
      </c>
      <c r="K28" s="36">
        <v>2.284E-4</v>
      </c>
      <c r="L28" s="36">
        <v>1</v>
      </c>
      <c r="M28" s="36">
        <v>27</v>
      </c>
      <c r="N28" s="36">
        <v>22</v>
      </c>
      <c r="O28" s="38">
        <v>27</v>
      </c>
      <c r="P28" s="36">
        <v>22</v>
      </c>
      <c r="Q28" s="36">
        <v>0</v>
      </c>
      <c r="R28" s="36">
        <v>0</v>
      </c>
      <c r="S28" s="36">
        <v>2</v>
      </c>
      <c r="T28" s="36">
        <v>21</v>
      </c>
      <c r="U28" s="36">
        <v>22</v>
      </c>
      <c r="V28" s="36">
        <v>9</v>
      </c>
      <c r="W28" s="36">
        <v>33</v>
      </c>
      <c r="X28" s="36">
        <v>36</v>
      </c>
      <c r="Y28" s="38">
        <v>52</v>
      </c>
      <c r="Z28" s="36">
        <v>0.80118650000000002</v>
      </c>
      <c r="AA28" s="36">
        <f t="shared" ref="AA28:AA42" si="3">10^9*(K28-(1-Z28))/((Y28-F28)*24*60*60+(V28-H28)*60*60+(W28-I28)*60+X28)</f>
        <v>-93.312348226838381</v>
      </c>
      <c r="AB28" s="36">
        <v>-4.49003</v>
      </c>
      <c r="AC28" s="36">
        <v>-105.88379</v>
      </c>
      <c r="AD28" s="36">
        <v>3343</v>
      </c>
      <c r="AE28" s="36">
        <v>-4.49038</v>
      </c>
      <c r="AF28" s="36">
        <v>-105.88388</v>
      </c>
      <c r="AG28" s="39">
        <v>3342</v>
      </c>
      <c r="AH28" s="36">
        <v>0.9</v>
      </c>
      <c r="AI28" s="36">
        <v>1.2</v>
      </c>
      <c r="AJ28" s="36">
        <v>0.05</v>
      </c>
      <c r="AK28" s="36">
        <v>269.5</v>
      </c>
      <c r="AL28" s="36">
        <v>7.94</v>
      </c>
      <c r="AM28" s="36">
        <f t="shared" si="2"/>
        <v>277.44</v>
      </c>
      <c r="AN28" s="36">
        <v>-6.05</v>
      </c>
      <c r="AO28" s="36">
        <v>3.2</v>
      </c>
      <c r="AP28" s="55" t="s">
        <v>84</v>
      </c>
    </row>
    <row r="29" spans="1:42" ht="20" customHeight="1" x14ac:dyDescent="0.15">
      <c r="A29" s="10" t="s">
        <v>85</v>
      </c>
      <c r="B29" s="17">
        <v>49</v>
      </c>
      <c r="C29" s="18">
        <v>36</v>
      </c>
      <c r="D29" s="19" t="s">
        <v>86</v>
      </c>
      <c r="E29" s="18">
        <v>1</v>
      </c>
      <c r="F29" s="18">
        <v>27</v>
      </c>
      <c r="G29" s="18">
        <v>22</v>
      </c>
      <c r="H29" s="18">
        <v>16</v>
      </c>
      <c r="I29" s="18">
        <v>29</v>
      </c>
      <c r="J29" s="18">
        <v>0</v>
      </c>
      <c r="K29" s="18">
        <v>2.307E-4</v>
      </c>
      <c r="L29" s="18">
        <v>1</v>
      </c>
      <c r="M29" s="18">
        <v>27</v>
      </c>
      <c r="N29" s="18">
        <v>22</v>
      </c>
      <c r="O29" s="20">
        <v>27</v>
      </c>
      <c r="P29" s="18">
        <v>18</v>
      </c>
      <c r="Q29" s="18">
        <v>0</v>
      </c>
      <c r="R29" s="18">
        <v>0</v>
      </c>
      <c r="S29" s="18">
        <v>2</v>
      </c>
      <c r="T29" s="18">
        <v>16</v>
      </c>
      <c r="U29" s="18">
        <v>22</v>
      </c>
      <c r="V29" s="18">
        <v>12</v>
      </c>
      <c r="W29" s="18">
        <v>31</v>
      </c>
      <c r="X29" s="18">
        <v>27</v>
      </c>
      <c r="Y29" s="20">
        <v>47</v>
      </c>
      <c r="Z29" s="18">
        <v>0.93163779999999996</v>
      </c>
      <c r="AA29" s="18">
        <f t="shared" si="3"/>
        <v>-39.755868281607519</v>
      </c>
      <c r="AB29" s="18">
        <v>-4.5365900000000003</v>
      </c>
      <c r="AC29" s="18">
        <v>-105.89061</v>
      </c>
      <c r="AD29" s="18">
        <v>3331</v>
      </c>
      <c r="AE29" s="18">
        <v>-4.5363600000000002</v>
      </c>
      <c r="AF29" s="18">
        <v>-105.89247</v>
      </c>
      <c r="AG29" s="18">
        <v>3408.1</v>
      </c>
      <c r="AH29" s="18">
        <v>0.95</v>
      </c>
      <c r="AI29" s="18">
        <v>1.05</v>
      </c>
      <c r="AJ29" s="18">
        <v>0.15</v>
      </c>
      <c r="AK29" s="18">
        <v>225.3</v>
      </c>
      <c r="AL29" s="18">
        <v>7.95</v>
      </c>
      <c r="AM29" s="18">
        <f t="shared" si="2"/>
        <v>233.25</v>
      </c>
      <c r="AN29" s="18">
        <v>-1.9</v>
      </c>
      <c r="AO29" s="18">
        <v>2.2999999999999998</v>
      </c>
      <c r="AP29" s="21"/>
    </row>
    <row r="30" spans="1:42" ht="20" customHeight="1" x14ac:dyDescent="0.15">
      <c r="A30" s="10" t="s">
        <v>87</v>
      </c>
      <c r="B30" s="11">
        <v>50</v>
      </c>
      <c r="C30" s="12">
        <v>23</v>
      </c>
      <c r="D30" s="13" t="s">
        <v>88</v>
      </c>
      <c r="E30" s="12">
        <v>1</v>
      </c>
      <c r="F30" s="12">
        <v>26</v>
      </c>
      <c r="G30" s="12">
        <v>22</v>
      </c>
      <c r="H30" s="12">
        <v>22</v>
      </c>
      <c r="I30" s="12">
        <v>30</v>
      </c>
      <c r="J30" s="12">
        <v>0</v>
      </c>
      <c r="K30" s="12">
        <v>2.2499999999999999E-4</v>
      </c>
      <c r="L30" s="12">
        <v>1</v>
      </c>
      <c r="M30" s="12">
        <v>27</v>
      </c>
      <c r="N30" s="12">
        <v>22</v>
      </c>
      <c r="O30" s="14">
        <v>27</v>
      </c>
      <c r="P30" s="12">
        <v>1</v>
      </c>
      <c r="Q30" s="12">
        <v>0</v>
      </c>
      <c r="R30" s="12">
        <v>0</v>
      </c>
      <c r="S30" s="12">
        <v>2</v>
      </c>
      <c r="T30" s="12">
        <v>12</v>
      </c>
      <c r="U30" s="12">
        <v>22</v>
      </c>
      <c r="V30" s="12">
        <v>20</v>
      </c>
      <c r="W30" s="12">
        <v>1</v>
      </c>
      <c r="X30" s="12">
        <v>0</v>
      </c>
      <c r="Y30" s="14">
        <v>43</v>
      </c>
      <c r="Z30" s="12">
        <v>0.94396990000000003</v>
      </c>
      <c r="AA30" s="12">
        <f t="shared" si="3"/>
        <v>-38.226336772019216</v>
      </c>
      <c r="AB30" s="12">
        <v>-4.5686200000000001</v>
      </c>
      <c r="AC30" s="12">
        <v>-105.90313</v>
      </c>
      <c r="AD30" s="13" t="s">
        <v>89</v>
      </c>
      <c r="AE30" s="12">
        <v>-4.5687100000000003</v>
      </c>
      <c r="AF30" s="12">
        <v>-105.90307</v>
      </c>
      <c r="AG30" s="12">
        <v>3562.3</v>
      </c>
      <c r="AH30" s="12">
        <v>0.25</v>
      </c>
      <c r="AI30" s="12">
        <v>0.4</v>
      </c>
      <c r="AJ30" s="12">
        <v>0.05</v>
      </c>
      <c r="AK30" s="12">
        <v>159.6</v>
      </c>
      <c r="AL30" s="12">
        <v>7.96</v>
      </c>
      <c r="AM30" s="12">
        <f t="shared" si="2"/>
        <v>167.56</v>
      </c>
      <c r="AN30" s="12">
        <v>3.2</v>
      </c>
      <c r="AO30" s="12">
        <v>0</v>
      </c>
      <c r="AP30" s="16"/>
    </row>
    <row r="31" spans="1:42" ht="20" customHeight="1" x14ac:dyDescent="0.15">
      <c r="A31" s="10" t="s">
        <v>90</v>
      </c>
      <c r="B31" s="17">
        <v>51</v>
      </c>
      <c r="C31" s="18">
        <v>34</v>
      </c>
      <c r="D31" s="19" t="s">
        <v>91</v>
      </c>
      <c r="E31" s="18">
        <v>1</v>
      </c>
      <c r="F31" s="18">
        <v>26</v>
      </c>
      <c r="G31" s="18">
        <v>22</v>
      </c>
      <c r="H31" s="18">
        <v>21</v>
      </c>
      <c r="I31" s="18">
        <v>50</v>
      </c>
      <c r="J31" s="18">
        <v>0</v>
      </c>
      <c r="K31" s="18">
        <v>2.2819999999999999E-4</v>
      </c>
      <c r="L31" s="18">
        <v>1</v>
      </c>
      <c r="M31" s="18">
        <v>26</v>
      </c>
      <c r="N31" s="18">
        <v>22</v>
      </c>
      <c r="O31" s="20">
        <v>26</v>
      </c>
      <c r="P31" s="18">
        <v>1</v>
      </c>
      <c r="Q31" s="18">
        <v>0</v>
      </c>
      <c r="R31" s="18">
        <v>0</v>
      </c>
      <c r="S31" s="18">
        <v>2</v>
      </c>
      <c r="T31" s="18">
        <v>12</v>
      </c>
      <c r="U31" s="18">
        <v>22</v>
      </c>
      <c r="V31" s="18">
        <v>20</v>
      </c>
      <c r="W31" s="18">
        <v>36</v>
      </c>
      <c r="X31" s="18">
        <v>0</v>
      </c>
      <c r="Y31" s="20">
        <v>43</v>
      </c>
      <c r="Z31" s="18">
        <v>0.85574779999999995</v>
      </c>
      <c r="AA31" s="18">
        <f t="shared" si="3"/>
        <v>-98.352864049823836</v>
      </c>
      <c r="AB31" s="18">
        <v>-4.5862800000000004</v>
      </c>
      <c r="AC31" s="18">
        <v>-105.90613999999999</v>
      </c>
      <c r="AD31" s="18">
        <v>3440</v>
      </c>
      <c r="AE31" s="18">
        <v>-4.5860399999999997</v>
      </c>
      <c r="AF31" s="18">
        <v>-105.90560000000001</v>
      </c>
      <c r="AG31" s="18">
        <v>3437.8</v>
      </c>
      <c r="AH31" s="18">
        <v>2.25</v>
      </c>
      <c r="AI31" s="18">
        <v>1.9</v>
      </c>
      <c r="AJ31" s="18">
        <v>0.2</v>
      </c>
      <c r="AK31" s="18">
        <v>23.4</v>
      </c>
      <c r="AL31" s="18">
        <v>7.96</v>
      </c>
      <c r="AM31" s="18">
        <f t="shared" si="2"/>
        <v>31.36</v>
      </c>
      <c r="AN31" s="18">
        <v>-6.6</v>
      </c>
      <c r="AO31" s="18">
        <v>-3.8</v>
      </c>
      <c r="AP31" s="21"/>
    </row>
    <row r="32" spans="1:42" ht="14" x14ac:dyDescent="0.15">
      <c r="A32" s="40" t="s">
        <v>92</v>
      </c>
      <c r="B32" s="41">
        <v>52</v>
      </c>
      <c r="C32" s="42">
        <v>27</v>
      </c>
      <c r="D32" s="43" t="s">
        <v>93</v>
      </c>
      <c r="E32" s="42">
        <v>1</v>
      </c>
      <c r="F32" s="42">
        <v>27</v>
      </c>
      <c r="G32" s="42">
        <v>22</v>
      </c>
      <c r="H32" s="42">
        <v>4</v>
      </c>
      <c r="I32" s="42">
        <v>3</v>
      </c>
      <c r="J32" s="42">
        <v>0</v>
      </c>
      <c r="K32" s="42">
        <v>2.2589999999999999E-4</v>
      </c>
      <c r="L32" s="42">
        <v>1</v>
      </c>
      <c r="M32" s="42">
        <v>27</v>
      </c>
      <c r="N32" s="42">
        <v>22</v>
      </c>
      <c r="O32" s="44">
        <v>27</v>
      </c>
      <c r="P32" s="42">
        <v>7</v>
      </c>
      <c r="Q32" s="42">
        <v>0</v>
      </c>
      <c r="R32" s="42">
        <v>0</v>
      </c>
      <c r="S32" s="42">
        <v>2</v>
      </c>
      <c r="T32" s="42">
        <v>14</v>
      </c>
      <c r="U32" s="42">
        <v>22</v>
      </c>
      <c r="V32" s="42">
        <v>16</v>
      </c>
      <c r="W32" s="42">
        <v>18</v>
      </c>
      <c r="X32" s="42">
        <v>11</v>
      </c>
      <c r="Y32" s="44">
        <v>45</v>
      </c>
      <c r="Z32" s="42">
        <v>0.80283959999999999</v>
      </c>
      <c r="AA32" s="42">
        <f t="shared" si="3"/>
        <v>-123.137088408696</v>
      </c>
      <c r="AB32" s="42">
        <v>-4.6047000000000002</v>
      </c>
      <c r="AC32" s="42">
        <v>-105.9097</v>
      </c>
      <c r="AD32" s="45">
        <v>3303.59</v>
      </c>
      <c r="AE32" s="42">
        <v>-4.6047700000000003</v>
      </c>
      <c r="AF32" s="42">
        <v>-105.91031</v>
      </c>
      <c r="AG32" s="42">
        <v>3287.5</v>
      </c>
      <c r="AH32" s="46"/>
      <c r="AI32" s="46"/>
      <c r="AJ32" s="46"/>
      <c r="AK32" s="46"/>
      <c r="AL32" s="42">
        <v>7.96</v>
      </c>
      <c r="AM32" s="42">
        <f t="shared" si="2"/>
        <v>7.96</v>
      </c>
      <c r="AN32" s="46"/>
      <c r="AO32" s="46"/>
      <c r="AP32" s="56" t="s">
        <v>121</v>
      </c>
    </row>
    <row r="33" spans="1:42" ht="28" x14ac:dyDescent="0.15">
      <c r="A33" s="29" t="s">
        <v>94</v>
      </c>
      <c r="B33" s="30">
        <v>53</v>
      </c>
      <c r="C33" s="31">
        <v>54</v>
      </c>
      <c r="D33" s="32" t="s">
        <v>95</v>
      </c>
      <c r="E33" s="31">
        <v>1</v>
      </c>
      <c r="F33" s="31">
        <v>27</v>
      </c>
      <c r="G33" s="31">
        <v>22</v>
      </c>
      <c r="H33" s="31">
        <v>5</v>
      </c>
      <c r="I33" s="31">
        <v>3</v>
      </c>
      <c r="J33" s="31">
        <v>0</v>
      </c>
      <c r="K33" s="31">
        <v>2.252E-4</v>
      </c>
      <c r="L33" s="31">
        <v>1</v>
      </c>
      <c r="M33" s="31">
        <v>27</v>
      </c>
      <c r="N33" s="31">
        <v>22</v>
      </c>
      <c r="O33" s="33">
        <v>27</v>
      </c>
      <c r="P33" s="31">
        <v>7</v>
      </c>
      <c r="Q33" s="31">
        <v>0</v>
      </c>
      <c r="R33" s="31">
        <v>0</v>
      </c>
      <c r="S33" s="31">
        <v>2</v>
      </c>
      <c r="T33" s="31">
        <v>16</v>
      </c>
      <c r="U33" s="31">
        <v>22</v>
      </c>
      <c r="V33" s="31">
        <v>2</v>
      </c>
      <c r="W33" s="31">
        <v>48</v>
      </c>
      <c r="X33" s="31">
        <v>0</v>
      </c>
      <c r="Y33" s="33">
        <v>47</v>
      </c>
      <c r="Z33" s="31">
        <v>2.11995E-2</v>
      </c>
      <c r="AA33" s="31">
        <f t="shared" si="3"/>
        <v>-568.97220768649333</v>
      </c>
      <c r="AB33" s="31">
        <v>-4.6238000000000001</v>
      </c>
      <c r="AC33" s="31">
        <v>-105.9198</v>
      </c>
      <c r="AD33" s="47">
        <v>3323.9</v>
      </c>
      <c r="AE33" s="31">
        <v>-4.6237399999999997</v>
      </c>
      <c r="AF33" s="31">
        <v>-105.92032</v>
      </c>
      <c r="AG33" s="31">
        <v>3294.7</v>
      </c>
      <c r="AH33" s="31">
        <v>0.55000000000000004</v>
      </c>
      <c r="AI33" s="31">
        <v>1.9</v>
      </c>
      <c r="AJ33" s="31">
        <v>0.1</v>
      </c>
      <c r="AK33" s="31">
        <v>89</v>
      </c>
      <c r="AL33" s="31">
        <v>7.97</v>
      </c>
      <c r="AM33" s="31">
        <f t="shared" si="2"/>
        <v>96.97</v>
      </c>
      <c r="AN33" s="31">
        <v>-3.7</v>
      </c>
      <c r="AO33" s="31">
        <v>-8</v>
      </c>
      <c r="AP33" s="54" t="s">
        <v>122</v>
      </c>
    </row>
    <row r="34" spans="1:42" ht="20" customHeight="1" x14ac:dyDescent="0.15">
      <c r="A34" s="10" t="s">
        <v>96</v>
      </c>
      <c r="B34" s="11">
        <v>54</v>
      </c>
      <c r="C34" s="12">
        <v>33</v>
      </c>
      <c r="D34" s="13" t="s">
        <v>97</v>
      </c>
      <c r="E34" s="12">
        <v>1</v>
      </c>
      <c r="F34" s="12">
        <v>27</v>
      </c>
      <c r="G34" s="12">
        <v>22</v>
      </c>
      <c r="H34" s="12">
        <v>4</v>
      </c>
      <c r="I34" s="12">
        <v>40</v>
      </c>
      <c r="J34" s="12">
        <v>0</v>
      </c>
      <c r="K34" s="12">
        <v>2.265E-4</v>
      </c>
      <c r="L34" s="12">
        <v>1</v>
      </c>
      <c r="M34" s="12">
        <v>27</v>
      </c>
      <c r="N34" s="12">
        <v>22</v>
      </c>
      <c r="O34" s="14">
        <v>27</v>
      </c>
      <c r="P34" s="12">
        <v>8</v>
      </c>
      <c r="Q34" s="12">
        <v>0</v>
      </c>
      <c r="R34" s="12">
        <v>0</v>
      </c>
      <c r="S34" s="12">
        <v>2</v>
      </c>
      <c r="T34" s="12">
        <v>16</v>
      </c>
      <c r="U34" s="12">
        <v>22</v>
      </c>
      <c r="V34" s="12">
        <v>1</v>
      </c>
      <c r="W34" s="12">
        <v>44</v>
      </c>
      <c r="X34" s="12">
        <v>30</v>
      </c>
      <c r="Y34" s="14">
        <v>47</v>
      </c>
      <c r="Z34" s="12">
        <v>0.9798635</v>
      </c>
      <c r="AA34" s="12">
        <f t="shared" si="3"/>
        <v>-11.592633350218636</v>
      </c>
      <c r="AB34" s="12">
        <v>-4.6496000000000004</v>
      </c>
      <c r="AC34" s="12">
        <v>-105.9233</v>
      </c>
      <c r="AD34" s="12">
        <v>3320</v>
      </c>
      <c r="AE34" s="12">
        <v>-4.64968</v>
      </c>
      <c r="AF34" s="12">
        <v>-105.92363</v>
      </c>
      <c r="AG34" s="15">
        <v>3305</v>
      </c>
      <c r="AH34" s="12">
        <v>1.05</v>
      </c>
      <c r="AI34" s="12">
        <v>0.95</v>
      </c>
      <c r="AJ34" s="12">
        <v>0.1</v>
      </c>
      <c r="AK34" s="12">
        <v>262.10000000000002</v>
      </c>
      <c r="AL34" s="12">
        <v>7.97</v>
      </c>
      <c r="AM34" s="12">
        <f t="shared" si="2"/>
        <v>270.07000000000005</v>
      </c>
      <c r="AN34" s="12">
        <v>2.1</v>
      </c>
      <c r="AO34" s="12">
        <v>2</v>
      </c>
      <c r="AP34" s="16"/>
    </row>
    <row r="35" spans="1:42" ht="14" x14ac:dyDescent="0.15">
      <c r="A35" s="10" t="s">
        <v>98</v>
      </c>
      <c r="B35" s="17">
        <v>47</v>
      </c>
      <c r="C35" s="18">
        <v>21</v>
      </c>
      <c r="D35" s="19" t="s">
        <v>99</v>
      </c>
      <c r="E35" s="18">
        <v>1</v>
      </c>
      <c r="F35" s="18">
        <v>27</v>
      </c>
      <c r="G35" s="18">
        <v>22</v>
      </c>
      <c r="H35" s="18">
        <v>13</v>
      </c>
      <c r="I35" s="18">
        <v>57</v>
      </c>
      <c r="J35" s="18">
        <v>0</v>
      </c>
      <c r="K35" s="18">
        <v>2.2580000000000001E-4</v>
      </c>
      <c r="L35" s="18">
        <v>1</v>
      </c>
      <c r="M35" s="18">
        <v>27</v>
      </c>
      <c r="N35" s="18">
        <v>22</v>
      </c>
      <c r="O35" s="20">
        <v>27</v>
      </c>
      <c r="P35" s="18">
        <v>15</v>
      </c>
      <c r="Q35" s="18">
        <v>0</v>
      </c>
      <c r="R35" s="18">
        <v>0</v>
      </c>
      <c r="S35" s="18">
        <v>2</v>
      </c>
      <c r="T35" s="18">
        <v>21</v>
      </c>
      <c r="U35" s="18">
        <v>22</v>
      </c>
      <c r="V35" s="18">
        <v>4</v>
      </c>
      <c r="W35" s="18">
        <v>11</v>
      </c>
      <c r="X35" s="18">
        <v>0</v>
      </c>
      <c r="Y35" s="20">
        <v>52</v>
      </c>
      <c r="Z35" s="18">
        <v>0.96793709999999999</v>
      </c>
      <c r="AA35" s="18">
        <f t="shared" si="3"/>
        <v>-14.983292859697675</v>
      </c>
      <c r="AB35" s="18">
        <v>-4.6843000000000004</v>
      </c>
      <c r="AC35" s="18">
        <v>-105.9375</v>
      </c>
      <c r="AD35" s="22">
        <v>3260.9</v>
      </c>
      <c r="AE35" s="18">
        <v>-4.6851000000000003</v>
      </c>
      <c r="AF35" s="18">
        <v>-105.93714</v>
      </c>
      <c r="AG35" s="18">
        <v>3244.7</v>
      </c>
      <c r="AH35" s="18">
        <v>0.45</v>
      </c>
      <c r="AI35" s="18">
        <v>0.65</v>
      </c>
      <c r="AJ35" s="18">
        <v>0.05</v>
      </c>
      <c r="AK35" s="18">
        <v>227.4</v>
      </c>
      <c r="AL35" s="18">
        <v>7.98</v>
      </c>
      <c r="AM35" s="18">
        <f t="shared" si="2"/>
        <v>235.38</v>
      </c>
      <c r="AN35" s="18">
        <v>0.2</v>
      </c>
      <c r="AO35" s="18">
        <v>5.7</v>
      </c>
      <c r="AP35" s="19"/>
    </row>
    <row r="36" spans="1:42" ht="14" x14ac:dyDescent="0.15">
      <c r="A36" s="34" t="s">
        <v>100</v>
      </c>
      <c r="B36" s="35">
        <v>58</v>
      </c>
      <c r="C36" s="36">
        <v>49</v>
      </c>
      <c r="D36" s="37" t="s">
        <v>101</v>
      </c>
      <c r="E36" s="36">
        <v>1</v>
      </c>
      <c r="F36" s="36">
        <v>27</v>
      </c>
      <c r="G36" s="36">
        <v>22</v>
      </c>
      <c r="H36" s="36">
        <v>14</v>
      </c>
      <c r="I36" s="36">
        <v>49</v>
      </c>
      <c r="J36" s="36">
        <v>0</v>
      </c>
      <c r="K36" s="36">
        <v>2.2929999999999999E-4</v>
      </c>
      <c r="L36" s="36">
        <v>1</v>
      </c>
      <c r="M36" s="36">
        <v>27</v>
      </c>
      <c r="N36" s="36">
        <v>22</v>
      </c>
      <c r="O36" s="38">
        <v>27</v>
      </c>
      <c r="P36" s="36">
        <v>16</v>
      </c>
      <c r="Q36" s="36">
        <v>0</v>
      </c>
      <c r="R36" s="36">
        <v>0</v>
      </c>
      <c r="S36" s="36">
        <v>2</v>
      </c>
      <c r="T36" s="36">
        <v>21</v>
      </c>
      <c r="U36" s="36">
        <v>22</v>
      </c>
      <c r="V36" s="36">
        <v>3</v>
      </c>
      <c r="W36" s="36">
        <v>8</v>
      </c>
      <c r="X36" s="36">
        <v>30</v>
      </c>
      <c r="Y36" s="38">
        <v>52</v>
      </c>
      <c r="Z36" s="36">
        <v>0.88921340000000004</v>
      </c>
      <c r="AA36" s="36">
        <f t="shared" si="3"/>
        <v>-52.199653441739002</v>
      </c>
      <c r="AB36" s="36">
        <v>-4.7534999999999998</v>
      </c>
      <c r="AC36" s="36">
        <v>-105.95659999999999</v>
      </c>
      <c r="AD36" s="39">
        <v>3144.4</v>
      </c>
      <c r="AE36" s="36">
        <v>-4.7552399999999997</v>
      </c>
      <c r="AF36" s="36">
        <v>-105.9567</v>
      </c>
      <c r="AG36" s="36">
        <v>3133.8</v>
      </c>
      <c r="AH36" s="36">
        <v>0.7</v>
      </c>
      <c r="AI36" s="36">
        <v>0.85</v>
      </c>
      <c r="AJ36" s="36">
        <v>0.05</v>
      </c>
      <c r="AK36" s="36">
        <v>343.7</v>
      </c>
      <c r="AL36" s="36">
        <v>7.99</v>
      </c>
      <c r="AM36" s="36">
        <f t="shared" si="2"/>
        <v>351.69</v>
      </c>
      <c r="AN36" s="36">
        <v>-1.3</v>
      </c>
      <c r="AO36" s="36">
        <v>-1.8</v>
      </c>
      <c r="AP36" s="37" t="s">
        <v>102</v>
      </c>
    </row>
    <row r="37" spans="1:42" ht="14" x14ac:dyDescent="0.15">
      <c r="A37" s="23" t="s">
        <v>103</v>
      </c>
      <c r="B37" s="24">
        <v>55</v>
      </c>
      <c r="C37" s="25">
        <v>31</v>
      </c>
      <c r="D37" s="26" t="s">
        <v>104</v>
      </c>
      <c r="E37" s="25">
        <v>1</v>
      </c>
      <c r="F37" s="25">
        <v>27</v>
      </c>
      <c r="G37" s="25">
        <v>22</v>
      </c>
      <c r="H37" s="25">
        <v>17</v>
      </c>
      <c r="I37" s="25">
        <v>40</v>
      </c>
      <c r="J37" s="25">
        <v>0</v>
      </c>
      <c r="K37" s="25">
        <v>2.2570000000000001E-4</v>
      </c>
      <c r="L37" s="25">
        <v>1</v>
      </c>
      <c r="M37" s="25">
        <v>27</v>
      </c>
      <c r="N37" s="25">
        <v>22</v>
      </c>
      <c r="O37" s="27">
        <v>27</v>
      </c>
      <c r="P37" s="25">
        <v>19</v>
      </c>
      <c r="Q37" s="25">
        <v>0</v>
      </c>
      <c r="R37" s="25">
        <v>0</v>
      </c>
      <c r="S37" s="25">
        <v>2</v>
      </c>
      <c r="T37" s="25">
        <v>14</v>
      </c>
      <c r="U37" s="25">
        <v>22</v>
      </c>
      <c r="V37" s="25">
        <v>6</v>
      </c>
      <c r="W37" s="25">
        <v>48</v>
      </c>
      <c r="X37" s="25">
        <v>8</v>
      </c>
      <c r="Y37" s="27">
        <v>45</v>
      </c>
      <c r="Z37" s="25">
        <v>0.94247150000000002</v>
      </c>
      <c r="AA37" s="25">
        <f t="shared" si="3"/>
        <v>-37.796486747471107</v>
      </c>
      <c r="AB37" s="25">
        <v>-4.4902899999999999</v>
      </c>
      <c r="AC37" s="25">
        <v>-105.85751</v>
      </c>
      <c r="AD37" s="25">
        <v>3103</v>
      </c>
      <c r="AE37" s="25">
        <v>-4.4908000000000001</v>
      </c>
      <c r="AF37" s="25">
        <v>-105.85769000000001</v>
      </c>
      <c r="AG37" s="25">
        <v>3041.4</v>
      </c>
      <c r="AH37" s="25">
        <v>1.5</v>
      </c>
      <c r="AI37" s="25">
        <v>0.9</v>
      </c>
      <c r="AJ37" s="25">
        <v>0.1</v>
      </c>
      <c r="AK37" s="25">
        <v>16.399999999999999</v>
      </c>
      <c r="AL37" s="25">
        <v>7.94</v>
      </c>
      <c r="AM37" s="25">
        <f t="shared" si="2"/>
        <v>24.34</v>
      </c>
      <c r="AN37" s="25">
        <v>-6.7</v>
      </c>
      <c r="AO37" s="25">
        <v>13.7</v>
      </c>
      <c r="AP37" s="26" t="s">
        <v>105</v>
      </c>
    </row>
    <row r="38" spans="1:42" ht="20" customHeight="1" x14ac:dyDescent="0.15">
      <c r="A38" s="10" t="s">
        <v>106</v>
      </c>
      <c r="B38" s="11">
        <v>56</v>
      </c>
      <c r="C38" s="12">
        <v>47</v>
      </c>
      <c r="D38" s="13" t="s">
        <v>107</v>
      </c>
      <c r="E38" s="12">
        <v>1</v>
      </c>
      <c r="F38" s="12">
        <v>27</v>
      </c>
      <c r="G38" s="12">
        <v>22</v>
      </c>
      <c r="H38" s="12">
        <v>7</v>
      </c>
      <c r="I38" s="12">
        <v>48</v>
      </c>
      <c r="J38" s="12">
        <v>0</v>
      </c>
      <c r="K38" s="12">
        <v>2.2919999999999999E-4</v>
      </c>
      <c r="L38" s="12">
        <v>1</v>
      </c>
      <c r="M38" s="12">
        <v>27</v>
      </c>
      <c r="N38" s="12">
        <v>22</v>
      </c>
      <c r="O38" s="14">
        <v>27</v>
      </c>
      <c r="P38" s="12">
        <v>9</v>
      </c>
      <c r="Q38" s="12">
        <v>0</v>
      </c>
      <c r="R38" s="12">
        <v>0</v>
      </c>
      <c r="S38" s="12">
        <v>2</v>
      </c>
      <c r="T38" s="12">
        <v>16</v>
      </c>
      <c r="U38" s="12">
        <v>22</v>
      </c>
      <c r="V38" s="12">
        <v>11</v>
      </c>
      <c r="W38" s="12">
        <v>48</v>
      </c>
      <c r="X38" s="12">
        <v>4</v>
      </c>
      <c r="Y38" s="14">
        <v>47</v>
      </c>
      <c r="Z38" s="12">
        <v>0.72558060000000002</v>
      </c>
      <c r="AA38" s="12">
        <f t="shared" si="3"/>
        <v>-157.3631603233234</v>
      </c>
      <c r="AB38" s="12">
        <v>-4.5425000000000004</v>
      </c>
      <c r="AC38" s="12">
        <v>-105.8721</v>
      </c>
      <c r="AD38" s="12">
        <v>3161</v>
      </c>
      <c r="AE38" s="12">
        <v>-4.5423799999999996</v>
      </c>
      <c r="AF38" s="12">
        <v>-105.87152</v>
      </c>
      <c r="AG38" s="12">
        <v>3182.2</v>
      </c>
      <c r="AH38" s="12">
        <v>0.3</v>
      </c>
      <c r="AI38" s="12">
        <v>0.75</v>
      </c>
      <c r="AJ38" s="12">
        <v>0.1</v>
      </c>
      <c r="AK38" s="12">
        <v>269</v>
      </c>
      <c r="AL38" s="12">
        <v>7.95</v>
      </c>
      <c r="AM38" s="12">
        <f t="shared" si="2"/>
        <v>276.95</v>
      </c>
      <c r="AN38" s="12">
        <v>-2.8</v>
      </c>
      <c r="AO38" s="12">
        <v>8</v>
      </c>
      <c r="AP38" s="16"/>
    </row>
    <row r="39" spans="1:42" ht="20" customHeight="1" x14ac:dyDescent="0.15">
      <c r="A39" s="10" t="s">
        <v>108</v>
      </c>
      <c r="B39" s="17">
        <v>57</v>
      </c>
      <c r="C39" s="18">
        <v>29</v>
      </c>
      <c r="D39" s="19" t="s">
        <v>109</v>
      </c>
      <c r="E39" s="18">
        <v>1</v>
      </c>
      <c r="F39" s="18">
        <v>26</v>
      </c>
      <c r="G39" s="18">
        <v>22</v>
      </c>
      <c r="H39" s="18">
        <v>23</v>
      </c>
      <c r="I39" s="18">
        <v>4</v>
      </c>
      <c r="J39" s="18">
        <v>0</v>
      </c>
      <c r="K39" s="18">
        <v>2.2580000000000001E-4</v>
      </c>
      <c r="L39" s="18">
        <v>1</v>
      </c>
      <c r="M39" s="18">
        <v>27</v>
      </c>
      <c r="N39" s="18">
        <v>22</v>
      </c>
      <c r="O39" s="20">
        <v>27</v>
      </c>
      <c r="P39" s="18">
        <v>2</v>
      </c>
      <c r="Q39" s="18">
        <v>0</v>
      </c>
      <c r="R39" s="18">
        <v>0</v>
      </c>
      <c r="S39" s="18">
        <v>2</v>
      </c>
      <c r="T39" s="18">
        <v>14</v>
      </c>
      <c r="U39" s="18">
        <v>22</v>
      </c>
      <c r="V39" s="18">
        <v>11</v>
      </c>
      <c r="W39" s="18">
        <v>12</v>
      </c>
      <c r="X39" s="18">
        <v>13</v>
      </c>
      <c r="Y39" s="20">
        <v>45</v>
      </c>
      <c r="Z39" s="18">
        <v>0.86403220000000003</v>
      </c>
      <c r="AA39" s="18">
        <f t="shared" si="3"/>
        <v>-84.897488449821196</v>
      </c>
      <c r="AB39" s="18">
        <v>-4.5718300000000003</v>
      </c>
      <c r="AC39" s="18">
        <v>-105.87625</v>
      </c>
      <c r="AD39" s="18">
        <v>3560</v>
      </c>
      <c r="AE39" s="18">
        <v>-4.5718899999999998</v>
      </c>
      <c r="AF39" s="18">
        <v>-105.87617</v>
      </c>
      <c r="AG39" s="18">
        <v>3541.6</v>
      </c>
      <c r="AH39" s="18">
        <v>3</v>
      </c>
      <c r="AI39" s="18">
        <v>1.1000000000000001</v>
      </c>
      <c r="AJ39" s="18">
        <v>0.2</v>
      </c>
      <c r="AK39" s="18">
        <v>261</v>
      </c>
      <c r="AL39" s="18">
        <v>7.95</v>
      </c>
      <c r="AM39" s="18">
        <f t="shared" si="2"/>
        <v>268.95</v>
      </c>
      <c r="AN39" s="18">
        <v>18.3</v>
      </c>
      <c r="AO39" s="18">
        <v>5</v>
      </c>
      <c r="AP39" s="21"/>
    </row>
    <row r="40" spans="1:42" ht="20" customHeight="1" x14ac:dyDescent="0.15">
      <c r="A40" s="10" t="s">
        <v>110</v>
      </c>
      <c r="B40" s="11">
        <v>59</v>
      </c>
      <c r="C40" s="12">
        <v>46</v>
      </c>
      <c r="D40" s="13" t="s">
        <v>111</v>
      </c>
      <c r="E40" s="12">
        <v>1</v>
      </c>
      <c r="F40" s="12">
        <v>26</v>
      </c>
      <c r="G40" s="12">
        <v>22</v>
      </c>
      <c r="H40" s="12">
        <v>21</v>
      </c>
      <c r="I40" s="12">
        <v>24</v>
      </c>
      <c r="J40" s="12">
        <v>0</v>
      </c>
      <c r="K40" s="12">
        <v>2.2819999999999999E-4</v>
      </c>
      <c r="L40" s="12">
        <v>1</v>
      </c>
      <c r="M40" s="12">
        <v>26</v>
      </c>
      <c r="N40" s="12">
        <v>22</v>
      </c>
      <c r="O40" s="14">
        <v>26</v>
      </c>
      <c r="P40" s="12">
        <v>23</v>
      </c>
      <c r="Q40" s="12">
        <v>0</v>
      </c>
      <c r="R40" s="12">
        <v>0</v>
      </c>
      <c r="S40" s="12">
        <v>2</v>
      </c>
      <c r="T40" s="12">
        <v>14</v>
      </c>
      <c r="U40" s="12">
        <v>22</v>
      </c>
      <c r="V40" s="12">
        <v>16</v>
      </c>
      <c r="W40" s="12">
        <v>45</v>
      </c>
      <c r="X40" s="12">
        <v>50</v>
      </c>
      <c r="Y40" s="14">
        <v>45</v>
      </c>
      <c r="Z40" s="12">
        <v>0.92750370000000004</v>
      </c>
      <c r="AA40" s="12">
        <f t="shared" si="3"/>
        <v>-44.47514016160892</v>
      </c>
      <c r="AB40" s="12">
        <v>-4.6074900000000003</v>
      </c>
      <c r="AC40" s="12">
        <v>-105.88821</v>
      </c>
      <c r="AD40" s="12">
        <v>3496</v>
      </c>
      <c r="AE40" s="12">
        <v>-4.6074200000000003</v>
      </c>
      <c r="AF40" s="12">
        <v>-105.88793</v>
      </c>
      <c r="AG40" s="12">
        <v>3356.9</v>
      </c>
      <c r="AH40" s="12">
        <v>5.2</v>
      </c>
      <c r="AI40" s="12">
        <v>2.2000000000000002</v>
      </c>
      <c r="AJ40" s="12">
        <v>0.35</v>
      </c>
      <c r="AK40" s="12">
        <v>80.3</v>
      </c>
      <c r="AL40" s="12">
        <v>7.96</v>
      </c>
      <c r="AM40" s="12">
        <f t="shared" si="2"/>
        <v>88.259999999999991</v>
      </c>
      <c r="AN40" s="12">
        <v>14.1</v>
      </c>
      <c r="AO40" s="12">
        <v>0.4</v>
      </c>
      <c r="AP40" s="13"/>
    </row>
    <row r="41" spans="1:42" ht="20" customHeight="1" x14ac:dyDescent="0.15">
      <c r="A41" s="10" t="s">
        <v>112</v>
      </c>
      <c r="B41" s="17">
        <v>60</v>
      </c>
      <c r="C41" s="18">
        <v>48</v>
      </c>
      <c r="D41" s="19" t="s">
        <v>113</v>
      </c>
      <c r="E41" s="18">
        <v>1</v>
      </c>
      <c r="F41" s="18">
        <v>27</v>
      </c>
      <c r="G41" s="18">
        <v>22</v>
      </c>
      <c r="H41" s="18">
        <v>7</v>
      </c>
      <c r="I41" s="18">
        <v>9</v>
      </c>
      <c r="J41" s="18">
        <v>0</v>
      </c>
      <c r="K41" s="18">
        <v>2.1579999999999999E-4</v>
      </c>
      <c r="L41" s="18">
        <v>1</v>
      </c>
      <c r="M41" s="18">
        <v>27</v>
      </c>
      <c r="N41" s="18">
        <v>22</v>
      </c>
      <c r="O41" s="20">
        <v>27</v>
      </c>
      <c r="P41" s="18">
        <v>9</v>
      </c>
      <c r="Q41" s="18">
        <v>0</v>
      </c>
      <c r="R41" s="18">
        <v>0</v>
      </c>
      <c r="S41" s="18">
        <v>2</v>
      </c>
      <c r="T41" s="18">
        <v>14</v>
      </c>
      <c r="U41" s="18">
        <v>22</v>
      </c>
      <c r="V41" s="18">
        <v>17</v>
      </c>
      <c r="W41" s="18">
        <v>34</v>
      </c>
      <c r="X41" s="18">
        <v>6</v>
      </c>
      <c r="Y41" s="20">
        <v>45</v>
      </c>
      <c r="Z41" s="18">
        <v>0.81915179999999999</v>
      </c>
      <c r="AA41" s="18">
        <f t="shared" si="3"/>
        <v>-113.41226817755444</v>
      </c>
      <c r="AB41" s="18">
        <v>-4.6260000000000003</v>
      </c>
      <c r="AC41" s="18">
        <v>-105.8917</v>
      </c>
      <c r="AD41" s="22">
        <v>3518.6</v>
      </c>
      <c r="AE41" s="18">
        <v>-4.6259600000000001</v>
      </c>
      <c r="AF41" s="18">
        <v>-105.89176999999999</v>
      </c>
      <c r="AG41" s="18">
        <v>3511.6</v>
      </c>
      <c r="AH41" s="18">
        <v>0.65</v>
      </c>
      <c r="AI41" s="18">
        <v>1.65</v>
      </c>
      <c r="AJ41" s="18">
        <v>0.15</v>
      </c>
      <c r="AK41" s="18">
        <v>76.75</v>
      </c>
      <c r="AL41" s="18">
        <v>7.97</v>
      </c>
      <c r="AM41" s="18">
        <f t="shared" si="2"/>
        <v>84.72</v>
      </c>
      <c r="AN41" s="18">
        <v>-1.2</v>
      </c>
      <c r="AO41" s="18">
        <v>4.5</v>
      </c>
      <c r="AP41" s="19"/>
    </row>
    <row r="42" spans="1:42" ht="20" customHeight="1" x14ac:dyDescent="0.15">
      <c r="A42" s="10" t="s">
        <v>114</v>
      </c>
      <c r="B42" s="11">
        <v>61</v>
      </c>
      <c r="C42" s="12">
        <v>39</v>
      </c>
      <c r="D42" s="13" t="s">
        <v>115</v>
      </c>
      <c r="E42" s="12">
        <v>1</v>
      </c>
      <c r="F42" s="12">
        <v>27</v>
      </c>
      <c r="G42" s="12">
        <v>22</v>
      </c>
      <c r="H42" s="12">
        <v>6</v>
      </c>
      <c r="I42" s="12">
        <v>16</v>
      </c>
      <c r="J42" s="12">
        <v>0</v>
      </c>
      <c r="K42" s="12">
        <v>2.275E-4</v>
      </c>
      <c r="L42" s="12">
        <v>1</v>
      </c>
      <c r="M42" s="12">
        <v>27</v>
      </c>
      <c r="N42" s="12">
        <v>22</v>
      </c>
      <c r="O42" s="14">
        <v>27</v>
      </c>
      <c r="P42" s="12">
        <v>8</v>
      </c>
      <c r="Q42" s="12">
        <v>0</v>
      </c>
      <c r="R42" s="12">
        <v>0</v>
      </c>
      <c r="S42" s="12">
        <v>2</v>
      </c>
      <c r="T42" s="12">
        <v>16</v>
      </c>
      <c r="U42" s="12">
        <v>22</v>
      </c>
      <c r="V42" s="12">
        <v>1</v>
      </c>
      <c r="W42" s="12">
        <v>8</v>
      </c>
      <c r="X42" s="12">
        <v>0</v>
      </c>
      <c r="Y42" s="14">
        <v>47</v>
      </c>
      <c r="Z42" s="12">
        <v>0.70209509999999997</v>
      </c>
      <c r="AA42" s="12">
        <f t="shared" si="3"/>
        <v>-174.12922925733542</v>
      </c>
      <c r="AB42" s="12">
        <v>-4.6505999999999998</v>
      </c>
      <c r="AC42" s="12">
        <v>-105.9007</v>
      </c>
      <c r="AD42" s="12">
        <v>3315</v>
      </c>
      <c r="AE42" s="12">
        <v>-4.6507100000000001</v>
      </c>
      <c r="AF42" s="12">
        <v>-105.90102</v>
      </c>
      <c r="AG42" s="12">
        <v>3317.9</v>
      </c>
      <c r="AH42" s="12">
        <v>0.6</v>
      </c>
      <c r="AI42" s="12">
        <v>1.35</v>
      </c>
      <c r="AJ42" s="12">
        <v>0.15</v>
      </c>
      <c r="AK42" s="12">
        <v>352.6</v>
      </c>
      <c r="AL42" s="12">
        <v>7.97</v>
      </c>
      <c r="AM42" s="12">
        <f t="shared" si="2"/>
        <v>360.57000000000005</v>
      </c>
      <c r="AN42" s="12">
        <v>-4.4000000000000004</v>
      </c>
      <c r="AO42" s="12">
        <v>4.4000000000000004</v>
      </c>
      <c r="AP42" s="16"/>
    </row>
  </sheetData>
  <mergeCells count="6">
    <mergeCell ref="A1:AP1"/>
    <mergeCell ref="E2:G2"/>
    <mergeCell ref="H2:J2"/>
    <mergeCell ref="L2:N2"/>
    <mergeCell ref="P2:R2"/>
    <mergeCell ref="S2:X2"/>
  </mergeCells>
  <pageMargins left="0.5" right="0.5" top="0.75" bottom="0.75" header="0.27777800000000002" footer="0.27777800000000002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Christine J Chesley</cp:lastModifiedBy>
  <dcterms:modified xsi:type="dcterms:W3CDTF">2024-11-01T16:07:07Z</dcterms:modified>
</cp:coreProperties>
</file>